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C:\Denis Documents\temp\Brad\HAAS Ordering Form\Production Version\"/>
    </mc:Choice>
  </mc:AlternateContent>
  <xr:revisionPtr revIDLastSave="0" documentId="8_{548C8FBD-5CE6-408B-AF08-7309F4F17DCB}" xr6:coauthVersionLast="45" xr6:coauthVersionMax="45" xr10:uidLastSave="{00000000-0000-0000-0000-000000000000}"/>
  <workbookProtection workbookAlgorithmName="SHA-512" workbookHashValue="go6PV1CByZP3wdxJKHHtIFiUKpY9J8kUQHC0Y0NLCDRoq5iRJXJsY8KwlWg24lBnNOb23n5Cc70ikQ4yVoB0ZA==" workbookSaltValue="DPK020/Ts93lOXKvixzO2g==" workbookSpinCount="100000" lockStructure="1"/>
  <bookViews>
    <workbookView xWindow="-120" yWindow="-120" windowWidth="29040" windowHeight="15525" xr2:uid="{5C72E5CE-2F8A-4DE3-8104-43B073CB12A4}"/>
  </bookViews>
  <sheets>
    <sheet name="Order_Form" sheetId="3" r:id="rId1"/>
    <sheet name="Data Sheet" sheetId="2" state="hidden" r:id="rId2"/>
  </sheets>
  <functionGroups builtInGroupCount="19"/>
  <definedNames>
    <definedName name="Capping">'Data Sheet'!$AA$2:$AA$3</definedName>
    <definedName name="Doors">'Data Sheet'!$B$2:$B$14</definedName>
    <definedName name="Doors_Type">'Data Sheet'!$U$2:$U$3</definedName>
    <definedName name="Drawers">'Data Sheet'!$C$2:$C$14</definedName>
    <definedName name="Drawers_Configuration">'Data Sheet'!$W$2:$W$3</definedName>
    <definedName name="Drawers_No">'Data Sheet'!$AC$2:$AC$5</definedName>
    <definedName name="Drawers_Runner">'Data Sheet'!$Y$2:$Y$7</definedName>
    <definedName name="Dyn_Print">OFFSET(Order_Form!$B$2,0,0,_xlfn.IFS(COUNTA(Order_Form!$C:$C)&lt;3,21,COUNTA(Order_Form!$C:$C)&gt;2,7+COUNTA(Order_Form!$C:$C)*7),18)</definedName>
    <definedName name="Edge_detail">'Data Sheet'!$J$2:$J$8</definedName>
    <definedName name="End_Panel">'Data Sheet'!$Q$2:$Q$4</definedName>
    <definedName name="Finger_pull">'Data Sheet'!$K$2:$K$6</definedName>
    <definedName name="Flat_Panels">'Data Sheet'!$D$2:$D$7</definedName>
    <definedName name="Gloss_Level">'Data Sheet'!$G$2:$G$7</definedName>
    <definedName name="Hinge_Drill_Reference">'Data Sheet'!$T$2:$T$4</definedName>
    <definedName name="Hinge_Drill_Type">'Data Sheet'!$U$2:$U$3</definedName>
    <definedName name="Hinge_Type">'Data Sheet'!$AB$2:$AB$7</definedName>
    <definedName name="Material">'Data Sheet'!$I$2:$I$4</definedName>
    <definedName name="Paint_Option">'Data Sheet'!$P$2:$P$9</definedName>
    <definedName name="_xlnm.Print_Area" localSheetId="0">Dyn_Print</definedName>
    <definedName name="Split_Panels">'Data Sheet'!$E$2:$E$13</definedName>
    <definedName name="Split_Panels_Measurement">'Data Sheet'!$R$2:$R$4</definedName>
    <definedName name="Split_Panels_Type">'Data Sheet'!$Q$2:$Q$4</definedName>
    <definedName name="State">'Data Sheet'!$A$26:$A$33</definedName>
    <definedName name="Type">'Data Sheet'!$A$2:$A$7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67" i="3" l="1"/>
  <c r="J367" i="3"/>
  <c r="G367" i="3"/>
  <c r="E367" i="3"/>
  <c r="P366" i="3"/>
  <c r="M366" i="3"/>
  <c r="J366" i="3"/>
  <c r="G366" i="3"/>
  <c r="E366" i="3"/>
  <c r="P365" i="3"/>
  <c r="M365" i="3"/>
  <c r="J365" i="3"/>
  <c r="G365" i="3"/>
  <c r="E365" i="3"/>
  <c r="P364" i="3"/>
  <c r="M364" i="3"/>
  <c r="J364" i="3"/>
  <c r="G364" i="3"/>
  <c r="E364" i="3"/>
  <c r="P363" i="3"/>
  <c r="M363" i="3"/>
  <c r="J363" i="3"/>
  <c r="G363" i="3"/>
  <c r="E363" i="3"/>
  <c r="P360" i="3"/>
  <c r="J360" i="3"/>
  <c r="G360" i="3"/>
  <c r="E360" i="3"/>
  <c r="P359" i="3"/>
  <c r="M359" i="3"/>
  <c r="J359" i="3"/>
  <c r="G359" i="3"/>
  <c r="E359" i="3"/>
  <c r="P358" i="3"/>
  <c r="M358" i="3"/>
  <c r="J358" i="3"/>
  <c r="G358" i="3"/>
  <c r="E358" i="3"/>
  <c r="P357" i="3"/>
  <c r="M357" i="3"/>
  <c r="J357" i="3"/>
  <c r="G357" i="3"/>
  <c r="E357" i="3"/>
  <c r="P356" i="3"/>
  <c r="M356" i="3"/>
  <c r="J356" i="3"/>
  <c r="G356" i="3"/>
  <c r="E356" i="3"/>
  <c r="P353" i="3"/>
  <c r="J353" i="3"/>
  <c r="G353" i="3"/>
  <c r="E353" i="3"/>
  <c r="P352" i="3"/>
  <c r="M352" i="3"/>
  <c r="J352" i="3"/>
  <c r="G352" i="3"/>
  <c r="E352" i="3"/>
  <c r="P351" i="3"/>
  <c r="M351" i="3"/>
  <c r="J351" i="3"/>
  <c r="G351" i="3"/>
  <c r="E351" i="3"/>
  <c r="P350" i="3"/>
  <c r="M350" i="3"/>
  <c r="J350" i="3"/>
  <c r="G350" i="3"/>
  <c r="E350" i="3"/>
  <c r="P349" i="3"/>
  <c r="M349" i="3"/>
  <c r="J349" i="3"/>
  <c r="G349" i="3"/>
  <c r="E349" i="3"/>
  <c r="P346" i="3"/>
  <c r="J346" i="3"/>
  <c r="G346" i="3"/>
  <c r="E346" i="3"/>
  <c r="P345" i="3"/>
  <c r="M345" i="3"/>
  <c r="J345" i="3"/>
  <c r="G345" i="3"/>
  <c r="E345" i="3"/>
  <c r="P344" i="3"/>
  <c r="M344" i="3"/>
  <c r="J344" i="3"/>
  <c r="G344" i="3"/>
  <c r="E344" i="3"/>
  <c r="P343" i="3"/>
  <c r="M343" i="3"/>
  <c r="J343" i="3"/>
  <c r="G343" i="3"/>
  <c r="E343" i="3"/>
  <c r="P342" i="3"/>
  <c r="M342" i="3"/>
  <c r="J342" i="3"/>
  <c r="G342" i="3"/>
  <c r="E342" i="3"/>
  <c r="P339" i="3"/>
  <c r="J339" i="3"/>
  <c r="G339" i="3"/>
  <c r="E339" i="3"/>
  <c r="P338" i="3"/>
  <c r="M338" i="3"/>
  <c r="J338" i="3"/>
  <c r="G338" i="3"/>
  <c r="E338" i="3"/>
  <c r="P337" i="3"/>
  <c r="M337" i="3"/>
  <c r="J337" i="3"/>
  <c r="G337" i="3"/>
  <c r="E337" i="3"/>
  <c r="P336" i="3"/>
  <c r="M336" i="3"/>
  <c r="J336" i="3"/>
  <c r="G336" i="3"/>
  <c r="E336" i="3"/>
  <c r="P335" i="3"/>
  <c r="M335" i="3"/>
  <c r="J335" i="3"/>
  <c r="G335" i="3"/>
  <c r="E335" i="3"/>
  <c r="P332" i="3"/>
  <c r="J332" i="3"/>
  <c r="G332" i="3"/>
  <c r="E332" i="3"/>
  <c r="P331" i="3"/>
  <c r="M331" i="3"/>
  <c r="J331" i="3"/>
  <c r="G331" i="3"/>
  <c r="E331" i="3"/>
  <c r="P330" i="3"/>
  <c r="M330" i="3"/>
  <c r="J330" i="3"/>
  <c r="G330" i="3"/>
  <c r="E330" i="3"/>
  <c r="P329" i="3"/>
  <c r="M329" i="3"/>
  <c r="J329" i="3"/>
  <c r="G329" i="3"/>
  <c r="E329" i="3"/>
  <c r="P328" i="3"/>
  <c r="M328" i="3"/>
  <c r="J328" i="3"/>
  <c r="G328" i="3"/>
  <c r="E328" i="3"/>
  <c r="P325" i="3"/>
  <c r="J325" i="3"/>
  <c r="G325" i="3"/>
  <c r="E325" i="3"/>
  <c r="P324" i="3"/>
  <c r="M324" i="3"/>
  <c r="J324" i="3"/>
  <c r="G324" i="3"/>
  <c r="E324" i="3"/>
  <c r="P323" i="3"/>
  <c r="M323" i="3"/>
  <c r="J323" i="3"/>
  <c r="G323" i="3"/>
  <c r="E323" i="3"/>
  <c r="P322" i="3"/>
  <c r="M322" i="3"/>
  <c r="J322" i="3"/>
  <c r="G322" i="3"/>
  <c r="E322" i="3"/>
  <c r="P321" i="3"/>
  <c r="M321" i="3"/>
  <c r="J321" i="3"/>
  <c r="G321" i="3"/>
  <c r="E321" i="3"/>
  <c r="P318" i="3"/>
  <c r="J318" i="3"/>
  <c r="G318" i="3"/>
  <c r="E318" i="3"/>
  <c r="P317" i="3"/>
  <c r="M317" i="3"/>
  <c r="J317" i="3"/>
  <c r="G317" i="3"/>
  <c r="E317" i="3"/>
  <c r="P316" i="3"/>
  <c r="M316" i="3"/>
  <c r="J316" i="3"/>
  <c r="G316" i="3"/>
  <c r="E316" i="3"/>
  <c r="P315" i="3"/>
  <c r="M315" i="3"/>
  <c r="J315" i="3"/>
  <c r="G315" i="3"/>
  <c r="E315" i="3"/>
  <c r="P314" i="3"/>
  <c r="M314" i="3"/>
  <c r="J314" i="3"/>
  <c r="G314" i="3"/>
  <c r="E314" i="3"/>
  <c r="P311" i="3"/>
  <c r="J311" i="3"/>
  <c r="G311" i="3"/>
  <c r="E311" i="3"/>
  <c r="P310" i="3"/>
  <c r="M310" i="3"/>
  <c r="J310" i="3"/>
  <c r="G310" i="3"/>
  <c r="E310" i="3"/>
  <c r="P309" i="3"/>
  <c r="M309" i="3"/>
  <c r="J309" i="3"/>
  <c r="G309" i="3"/>
  <c r="E309" i="3"/>
  <c r="P308" i="3"/>
  <c r="M308" i="3"/>
  <c r="J308" i="3"/>
  <c r="G308" i="3"/>
  <c r="E308" i="3"/>
  <c r="P307" i="3"/>
  <c r="M307" i="3"/>
  <c r="J307" i="3"/>
  <c r="G307" i="3"/>
  <c r="E307" i="3"/>
  <c r="P304" i="3"/>
  <c r="J304" i="3"/>
  <c r="G304" i="3"/>
  <c r="E304" i="3"/>
  <c r="P303" i="3"/>
  <c r="M303" i="3"/>
  <c r="J303" i="3"/>
  <c r="G303" i="3"/>
  <c r="E303" i="3"/>
  <c r="P302" i="3"/>
  <c r="M302" i="3"/>
  <c r="J302" i="3"/>
  <c r="G302" i="3"/>
  <c r="E302" i="3"/>
  <c r="P301" i="3"/>
  <c r="M301" i="3"/>
  <c r="J301" i="3"/>
  <c r="G301" i="3"/>
  <c r="E301" i="3"/>
  <c r="P300" i="3"/>
  <c r="M300" i="3"/>
  <c r="J300" i="3"/>
  <c r="G300" i="3"/>
  <c r="E300" i="3"/>
  <c r="P297" i="3"/>
  <c r="J297" i="3"/>
  <c r="G297" i="3"/>
  <c r="E297" i="3"/>
  <c r="P296" i="3"/>
  <c r="M296" i="3"/>
  <c r="J296" i="3"/>
  <c r="G296" i="3"/>
  <c r="E296" i="3"/>
  <c r="P295" i="3"/>
  <c r="M295" i="3"/>
  <c r="J295" i="3"/>
  <c r="G295" i="3"/>
  <c r="E295" i="3"/>
  <c r="P294" i="3"/>
  <c r="M294" i="3"/>
  <c r="J294" i="3"/>
  <c r="G294" i="3"/>
  <c r="E294" i="3"/>
  <c r="P293" i="3"/>
  <c r="M293" i="3"/>
  <c r="J293" i="3"/>
  <c r="G293" i="3"/>
  <c r="E293" i="3"/>
  <c r="P290" i="3"/>
  <c r="J290" i="3"/>
  <c r="G290" i="3"/>
  <c r="E290" i="3"/>
  <c r="P289" i="3"/>
  <c r="M289" i="3"/>
  <c r="J289" i="3"/>
  <c r="G289" i="3"/>
  <c r="E289" i="3"/>
  <c r="P288" i="3"/>
  <c r="M288" i="3"/>
  <c r="J288" i="3"/>
  <c r="G288" i="3"/>
  <c r="E288" i="3"/>
  <c r="P287" i="3"/>
  <c r="M287" i="3"/>
  <c r="J287" i="3"/>
  <c r="G287" i="3"/>
  <c r="E287" i="3"/>
  <c r="P286" i="3"/>
  <c r="M286" i="3"/>
  <c r="J286" i="3"/>
  <c r="G286" i="3"/>
  <c r="E286" i="3"/>
  <c r="P283" i="3"/>
  <c r="J283" i="3"/>
  <c r="G283" i="3"/>
  <c r="E283" i="3"/>
  <c r="P282" i="3"/>
  <c r="M282" i="3"/>
  <c r="J282" i="3"/>
  <c r="G282" i="3"/>
  <c r="E282" i="3"/>
  <c r="P281" i="3"/>
  <c r="M281" i="3"/>
  <c r="J281" i="3"/>
  <c r="G281" i="3"/>
  <c r="E281" i="3"/>
  <c r="P280" i="3"/>
  <c r="M280" i="3"/>
  <c r="J280" i="3"/>
  <c r="G280" i="3"/>
  <c r="E280" i="3"/>
  <c r="P279" i="3"/>
  <c r="M279" i="3"/>
  <c r="J279" i="3"/>
  <c r="G279" i="3"/>
  <c r="E279" i="3"/>
  <c r="P276" i="3"/>
  <c r="J276" i="3"/>
  <c r="G276" i="3"/>
  <c r="E276" i="3"/>
  <c r="P275" i="3"/>
  <c r="M275" i="3"/>
  <c r="J275" i="3"/>
  <c r="G275" i="3"/>
  <c r="E275" i="3"/>
  <c r="P274" i="3"/>
  <c r="M274" i="3"/>
  <c r="J274" i="3"/>
  <c r="G274" i="3"/>
  <c r="E274" i="3"/>
  <c r="P273" i="3"/>
  <c r="M273" i="3"/>
  <c r="J273" i="3"/>
  <c r="G273" i="3"/>
  <c r="E273" i="3"/>
  <c r="P272" i="3"/>
  <c r="M272" i="3"/>
  <c r="J272" i="3"/>
  <c r="G272" i="3"/>
  <c r="E272" i="3"/>
  <c r="P269" i="3"/>
  <c r="J269" i="3"/>
  <c r="G269" i="3"/>
  <c r="E269" i="3"/>
  <c r="P268" i="3"/>
  <c r="M268" i="3"/>
  <c r="J268" i="3"/>
  <c r="G268" i="3"/>
  <c r="E268" i="3"/>
  <c r="P267" i="3"/>
  <c r="M267" i="3"/>
  <c r="J267" i="3"/>
  <c r="G267" i="3"/>
  <c r="E267" i="3"/>
  <c r="P266" i="3"/>
  <c r="M266" i="3"/>
  <c r="J266" i="3"/>
  <c r="G266" i="3"/>
  <c r="E266" i="3"/>
  <c r="P265" i="3"/>
  <c r="M265" i="3"/>
  <c r="J265" i="3"/>
  <c r="G265" i="3"/>
  <c r="E265" i="3"/>
  <c r="P262" i="3"/>
  <c r="J262" i="3"/>
  <c r="G262" i="3"/>
  <c r="E262" i="3"/>
  <c r="P261" i="3"/>
  <c r="M261" i="3"/>
  <c r="J261" i="3"/>
  <c r="G261" i="3"/>
  <c r="E261" i="3"/>
  <c r="P260" i="3"/>
  <c r="M260" i="3"/>
  <c r="J260" i="3"/>
  <c r="G260" i="3"/>
  <c r="E260" i="3"/>
  <c r="P259" i="3"/>
  <c r="M259" i="3"/>
  <c r="J259" i="3"/>
  <c r="G259" i="3"/>
  <c r="E259" i="3"/>
  <c r="P258" i="3"/>
  <c r="M258" i="3"/>
  <c r="J258" i="3"/>
  <c r="G258" i="3"/>
  <c r="E258" i="3"/>
  <c r="P255" i="3"/>
  <c r="J255" i="3"/>
  <c r="G255" i="3"/>
  <c r="E255" i="3"/>
  <c r="P254" i="3"/>
  <c r="M254" i="3"/>
  <c r="J254" i="3"/>
  <c r="G254" i="3"/>
  <c r="E254" i="3"/>
  <c r="P253" i="3"/>
  <c r="M253" i="3"/>
  <c r="J253" i="3"/>
  <c r="G253" i="3"/>
  <c r="E253" i="3"/>
  <c r="P252" i="3"/>
  <c r="M252" i="3"/>
  <c r="J252" i="3"/>
  <c r="G252" i="3"/>
  <c r="E252" i="3"/>
  <c r="P251" i="3"/>
  <c r="M251" i="3"/>
  <c r="J251" i="3"/>
  <c r="G251" i="3"/>
  <c r="E251" i="3"/>
  <c r="P248" i="3"/>
  <c r="J248" i="3"/>
  <c r="G248" i="3"/>
  <c r="E248" i="3"/>
  <c r="P247" i="3"/>
  <c r="M247" i="3"/>
  <c r="J247" i="3"/>
  <c r="G247" i="3"/>
  <c r="E247" i="3"/>
  <c r="P246" i="3"/>
  <c r="M246" i="3"/>
  <c r="J246" i="3"/>
  <c r="G246" i="3"/>
  <c r="E246" i="3"/>
  <c r="P245" i="3"/>
  <c r="M245" i="3"/>
  <c r="J245" i="3"/>
  <c r="G245" i="3"/>
  <c r="E245" i="3"/>
  <c r="P244" i="3"/>
  <c r="M244" i="3"/>
  <c r="J244" i="3"/>
  <c r="G244" i="3"/>
  <c r="E244" i="3"/>
  <c r="P241" i="3"/>
  <c r="J241" i="3"/>
  <c r="G241" i="3"/>
  <c r="E241" i="3"/>
  <c r="P240" i="3"/>
  <c r="M240" i="3"/>
  <c r="J240" i="3"/>
  <c r="G240" i="3"/>
  <c r="E240" i="3"/>
  <c r="P239" i="3"/>
  <c r="M239" i="3"/>
  <c r="J239" i="3"/>
  <c r="G239" i="3"/>
  <c r="E239" i="3"/>
  <c r="P238" i="3"/>
  <c r="M238" i="3"/>
  <c r="J238" i="3"/>
  <c r="G238" i="3"/>
  <c r="E238" i="3"/>
  <c r="P237" i="3"/>
  <c r="M237" i="3"/>
  <c r="J237" i="3"/>
  <c r="G237" i="3"/>
  <c r="E237" i="3"/>
  <c r="P234" i="3" l="1"/>
  <c r="J234" i="3"/>
  <c r="G234" i="3"/>
  <c r="E234" i="3"/>
  <c r="P233" i="3"/>
  <c r="M233" i="3"/>
  <c r="J233" i="3"/>
  <c r="G233" i="3"/>
  <c r="E233" i="3"/>
  <c r="P232" i="3"/>
  <c r="M232" i="3"/>
  <c r="J232" i="3"/>
  <c r="G232" i="3"/>
  <c r="E232" i="3"/>
  <c r="P231" i="3"/>
  <c r="M231" i="3"/>
  <c r="J231" i="3"/>
  <c r="G231" i="3"/>
  <c r="E231" i="3"/>
  <c r="P230" i="3"/>
  <c r="M230" i="3"/>
  <c r="J230" i="3"/>
  <c r="G230" i="3"/>
  <c r="E230" i="3"/>
  <c r="P227" i="3"/>
  <c r="J227" i="3"/>
  <c r="G227" i="3"/>
  <c r="E227" i="3"/>
  <c r="P226" i="3"/>
  <c r="M226" i="3"/>
  <c r="J226" i="3"/>
  <c r="G226" i="3"/>
  <c r="E226" i="3"/>
  <c r="P225" i="3"/>
  <c r="M225" i="3"/>
  <c r="J225" i="3"/>
  <c r="G225" i="3"/>
  <c r="E225" i="3"/>
  <c r="P224" i="3"/>
  <c r="M224" i="3"/>
  <c r="J224" i="3"/>
  <c r="G224" i="3"/>
  <c r="E224" i="3"/>
  <c r="P223" i="3"/>
  <c r="M223" i="3"/>
  <c r="J223" i="3"/>
  <c r="G223" i="3"/>
  <c r="E223" i="3"/>
  <c r="P220" i="3"/>
  <c r="J220" i="3"/>
  <c r="G220" i="3"/>
  <c r="E220" i="3"/>
  <c r="P219" i="3"/>
  <c r="M219" i="3"/>
  <c r="J219" i="3"/>
  <c r="G219" i="3"/>
  <c r="E219" i="3"/>
  <c r="P218" i="3"/>
  <c r="M218" i="3"/>
  <c r="J218" i="3"/>
  <c r="G218" i="3"/>
  <c r="E218" i="3"/>
  <c r="P217" i="3"/>
  <c r="M217" i="3"/>
  <c r="J217" i="3"/>
  <c r="G217" i="3"/>
  <c r="E217" i="3"/>
  <c r="P216" i="3"/>
  <c r="M216" i="3"/>
  <c r="J216" i="3"/>
  <c r="G216" i="3"/>
  <c r="E216" i="3"/>
  <c r="P213" i="3"/>
  <c r="J213" i="3"/>
  <c r="G213" i="3"/>
  <c r="E213" i="3"/>
  <c r="P212" i="3"/>
  <c r="M212" i="3"/>
  <c r="J212" i="3"/>
  <c r="G212" i="3"/>
  <c r="E212" i="3"/>
  <c r="P211" i="3"/>
  <c r="M211" i="3"/>
  <c r="J211" i="3"/>
  <c r="G211" i="3"/>
  <c r="E211" i="3"/>
  <c r="P210" i="3"/>
  <c r="M210" i="3"/>
  <c r="J210" i="3"/>
  <c r="G210" i="3"/>
  <c r="E210" i="3"/>
  <c r="P209" i="3"/>
  <c r="M209" i="3"/>
  <c r="J209" i="3"/>
  <c r="G209" i="3"/>
  <c r="E209" i="3"/>
  <c r="P206" i="3"/>
  <c r="J206" i="3"/>
  <c r="G206" i="3"/>
  <c r="E206" i="3"/>
  <c r="P205" i="3"/>
  <c r="M205" i="3"/>
  <c r="J205" i="3"/>
  <c r="G205" i="3"/>
  <c r="E205" i="3"/>
  <c r="P204" i="3"/>
  <c r="M204" i="3"/>
  <c r="J204" i="3"/>
  <c r="G204" i="3"/>
  <c r="E204" i="3"/>
  <c r="P203" i="3"/>
  <c r="M203" i="3"/>
  <c r="J203" i="3"/>
  <c r="G203" i="3"/>
  <c r="E203" i="3"/>
  <c r="P202" i="3"/>
  <c r="M202" i="3"/>
  <c r="J202" i="3"/>
  <c r="G202" i="3"/>
  <c r="E202" i="3"/>
  <c r="P199" i="3"/>
  <c r="J199" i="3"/>
  <c r="G199" i="3"/>
  <c r="E199" i="3"/>
  <c r="P198" i="3"/>
  <c r="M198" i="3"/>
  <c r="J198" i="3"/>
  <c r="G198" i="3"/>
  <c r="E198" i="3"/>
  <c r="P197" i="3"/>
  <c r="M197" i="3"/>
  <c r="J197" i="3"/>
  <c r="G197" i="3"/>
  <c r="E197" i="3"/>
  <c r="P196" i="3"/>
  <c r="M196" i="3"/>
  <c r="J196" i="3"/>
  <c r="G196" i="3"/>
  <c r="E196" i="3"/>
  <c r="P195" i="3"/>
  <c r="M195" i="3"/>
  <c r="J195" i="3"/>
  <c r="G195" i="3"/>
  <c r="E195" i="3"/>
  <c r="P192" i="3"/>
  <c r="J192" i="3"/>
  <c r="G192" i="3"/>
  <c r="E192" i="3"/>
  <c r="P191" i="3"/>
  <c r="M191" i="3"/>
  <c r="J191" i="3"/>
  <c r="G191" i="3"/>
  <c r="E191" i="3"/>
  <c r="P190" i="3"/>
  <c r="M190" i="3"/>
  <c r="J190" i="3"/>
  <c r="G190" i="3"/>
  <c r="E190" i="3"/>
  <c r="P189" i="3"/>
  <c r="M189" i="3"/>
  <c r="J189" i="3"/>
  <c r="G189" i="3"/>
  <c r="E189" i="3"/>
  <c r="P188" i="3"/>
  <c r="M188" i="3"/>
  <c r="J188" i="3"/>
  <c r="G188" i="3"/>
  <c r="E188" i="3"/>
  <c r="P185" i="3"/>
  <c r="J185" i="3"/>
  <c r="G185" i="3"/>
  <c r="E185" i="3"/>
  <c r="P184" i="3"/>
  <c r="M184" i="3"/>
  <c r="J184" i="3"/>
  <c r="G184" i="3"/>
  <c r="E184" i="3"/>
  <c r="P183" i="3"/>
  <c r="M183" i="3"/>
  <c r="J183" i="3"/>
  <c r="G183" i="3"/>
  <c r="E183" i="3"/>
  <c r="P182" i="3"/>
  <c r="M182" i="3"/>
  <c r="J182" i="3"/>
  <c r="G182" i="3"/>
  <c r="E182" i="3"/>
  <c r="P181" i="3"/>
  <c r="M181" i="3"/>
  <c r="J181" i="3"/>
  <c r="G181" i="3"/>
  <c r="E181" i="3"/>
  <c r="P178" i="3"/>
  <c r="J178" i="3"/>
  <c r="G178" i="3"/>
  <c r="E178" i="3"/>
  <c r="P177" i="3"/>
  <c r="M177" i="3"/>
  <c r="J177" i="3"/>
  <c r="G177" i="3"/>
  <c r="E177" i="3"/>
  <c r="P176" i="3"/>
  <c r="M176" i="3"/>
  <c r="J176" i="3"/>
  <c r="G176" i="3"/>
  <c r="E176" i="3"/>
  <c r="P175" i="3"/>
  <c r="M175" i="3"/>
  <c r="J175" i="3"/>
  <c r="G175" i="3"/>
  <c r="E175" i="3"/>
  <c r="P174" i="3"/>
  <c r="M174" i="3"/>
  <c r="J174" i="3"/>
  <c r="G174" i="3"/>
  <c r="E174" i="3"/>
  <c r="P171" i="3"/>
  <c r="J171" i="3"/>
  <c r="G171" i="3"/>
  <c r="E171" i="3"/>
  <c r="P170" i="3"/>
  <c r="M170" i="3"/>
  <c r="J170" i="3"/>
  <c r="G170" i="3"/>
  <c r="E170" i="3"/>
  <c r="P169" i="3"/>
  <c r="M169" i="3"/>
  <c r="J169" i="3"/>
  <c r="G169" i="3"/>
  <c r="E169" i="3"/>
  <c r="P168" i="3"/>
  <c r="M168" i="3"/>
  <c r="J168" i="3"/>
  <c r="G168" i="3"/>
  <c r="E168" i="3"/>
  <c r="P167" i="3"/>
  <c r="M167" i="3"/>
  <c r="J167" i="3"/>
  <c r="G167" i="3"/>
  <c r="E167" i="3"/>
  <c r="P164" i="3"/>
  <c r="J164" i="3"/>
  <c r="G164" i="3"/>
  <c r="E164" i="3"/>
  <c r="P163" i="3"/>
  <c r="M163" i="3"/>
  <c r="J163" i="3"/>
  <c r="G163" i="3"/>
  <c r="E163" i="3"/>
  <c r="P162" i="3"/>
  <c r="M162" i="3"/>
  <c r="J162" i="3"/>
  <c r="G162" i="3"/>
  <c r="E162" i="3"/>
  <c r="P161" i="3"/>
  <c r="M161" i="3"/>
  <c r="J161" i="3"/>
  <c r="G161" i="3"/>
  <c r="E161" i="3"/>
  <c r="P160" i="3"/>
  <c r="M160" i="3"/>
  <c r="J160" i="3"/>
  <c r="G160" i="3"/>
  <c r="E160" i="3"/>
  <c r="P157" i="3"/>
  <c r="J157" i="3"/>
  <c r="G157" i="3"/>
  <c r="E157" i="3"/>
  <c r="P156" i="3"/>
  <c r="M156" i="3"/>
  <c r="J156" i="3"/>
  <c r="G156" i="3"/>
  <c r="E156" i="3"/>
  <c r="P155" i="3"/>
  <c r="M155" i="3"/>
  <c r="J155" i="3"/>
  <c r="G155" i="3"/>
  <c r="E155" i="3"/>
  <c r="P154" i="3"/>
  <c r="M154" i="3"/>
  <c r="J154" i="3"/>
  <c r="G154" i="3"/>
  <c r="E154" i="3"/>
  <c r="P153" i="3"/>
  <c r="M153" i="3"/>
  <c r="J153" i="3"/>
  <c r="G153" i="3"/>
  <c r="E153" i="3"/>
  <c r="P150" i="3"/>
  <c r="J150" i="3"/>
  <c r="G150" i="3"/>
  <c r="E150" i="3"/>
  <c r="P149" i="3"/>
  <c r="M149" i="3"/>
  <c r="J149" i="3"/>
  <c r="G149" i="3"/>
  <c r="E149" i="3"/>
  <c r="P148" i="3"/>
  <c r="M148" i="3"/>
  <c r="J148" i="3"/>
  <c r="G148" i="3"/>
  <c r="E148" i="3"/>
  <c r="P147" i="3"/>
  <c r="M147" i="3"/>
  <c r="J147" i="3"/>
  <c r="G147" i="3"/>
  <c r="E147" i="3"/>
  <c r="P146" i="3"/>
  <c r="M146" i="3"/>
  <c r="J146" i="3"/>
  <c r="G146" i="3"/>
  <c r="E146" i="3"/>
  <c r="P143" i="3"/>
  <c r="J143" i="3"/>
  <c r="G143" i="3"/>
  <c r="E143" i="3"/>
  <c r="P142" i="3"/>
  <c r="M142" i="3"/>
  <c r="J142" i="3"/>
  <c r="G142" i="3"/>
  <c r="E142" i="3"/>
  <c r="P141" i="3"/>
  <c r="M141" i="3"/>
  <c r="J141" i="3"/>
  <c r="G141" i="3"/>
  <c r="E141" i="3"/>
  <c r="P140" i="3"/>
  <c r="M140" i="3"/>
  <c r="J140" i="3"/>
  <c r="G140" i="3"/>
  <c r="E140" i="3"/>
  <c r="P139" i="3"/>
  <c r="M139" i="3"/>
  <c r="J139" i="3"/>
  <c r="G139" i="3"/>
  <c r="E139" i="3"/>
  <c r="P136" i="3"/>
  <c r="J136" i="3"/>
  <c r="G136" i="3"/>
  <c r="E136" i="3"/>
  <c r="P135" i="3"/>
  <c r="M135" i="3"/>
  <c r="J135" i="3"/>
  <c r="G135" i="3"/>
  <c r="E135" i="3"/>
  <c r="P134" i="3"/>
  <c r="M134" i="3"/>
  <c r="J134" i="3"/>
  <c r="G134" i="3"/>
  <c r="E134" i="3"/>
  <c r="P133" i="3"/>
  <c r="M133" i="3"/>
  <c r="J133" i="3"/>
  <c r="G133" i="3"/>
  <c r="E133" i="3"/>
  <c r="P132" i="3"/>
  <c r="M132" i="3"/>
  <c r="J132" i="3"/>
  <c r="G132" i="3"/>
  <c r="E132" i="3"/>
  <c r="P129" i="3"/>
  <c r="J129" i="3"/>
  <c r="G129" i="3"/>
  <c r="E129" i="3"/>
  <c r="P128" i="3"/>
  <c r="M128" i="3"/>
  <c r="J128" i="3"/>
  <c r="G128" i="3"/>
  <c r="E128" i="3"/>
  <c r="P127" i="3"/>
  <c r="M127" i="3"/>
  <c r="J127" i="3"/>
  <c r="G127" i="3"/>
  <c r="E127" i="3"/>
  <c r="P126" i="3"/>
  <c r="M126" i="3"/>
  <c r="J126" i="3"/>
  <c r="G126" i="3"/>
  <c r="E126" i="3"/>
  <c r="P125" i="3"/>
  <c r="M125" i="3"/>
  <c r="J125" i="3"/>
  <c r="G125" i="3"/>
  <c r="E125" i="3"/>
  <c r="P122" i="3"/>
  <c r="J122" i="3"/>
  <c r="G122" i="3"/>
  <c r="E122" i="3"/>
  <c r="P121" i="3"/>
  <c r="M121" i="3"/>
  <c r="J121" i="3"/>
  <c r="G121" i="3"/>
  <c r="E121" i="3"/>
  <c r="P120" i="3"/>
  <c r="M120" i="3"/>
  <c r="J120" i="3"/>
  <c r="G120" i="3"/>
  <c r="E120" i="3"/>
  <c r="P119" i="3"/>
  <c r="M119" i="3"/>
  <c r="J119" i="3"/>
  <c r="G119" i="3"/>
  <c r="E119" i="3"/>
  <c r="P118" i="3"/>
  <c r="M118" i="3"/>
  <c r="J118" i="3"/>
  <c r="G118" i="3"/>
  <c r="E118" i="3"/>
  <c r="P115" i="3"/>
  <c r="J115" i="3"/>
  <c r="G115" i="3"/>
  <c r="E115" i="3"/>
  <c r="P114" i="3"/>
  <c r="M114" i="3"/>
  <c r="J114" i="3"/>
  <c r="G114" i="3"/>
  <c r="E114" i="3"/>
  <c r="P113" i="3"/>
  <c r="M113" i="3"/>
  <c r="J113" i="3"/>
  <c r="G113" i="3"/>
  <c r="E113" i="3"/>
  <c r="P112" i="3"/>
  <c r="M112" i="3"/>
  <c r="J112" i="3"/>
  <c r="G112" i="3"/>
  <c r="E112" i="3"/>
  <c r="P111" i="3"/>
  <c r="M111" i="3"/>
  <c r="J111" i="3"/>
  <c r="G111" i="3"/>
  <c r="E111" i="3"/>
  <c r="P108" i="3"/>
  <c r="J108" i="3"/>
  <c r="G108" i="3"/>
  <c r="E108" i="3"/>
  <c r="P107" i="3"/>
  <c r="M107" i="3"/>
  <c r="J107" i="3"/>
  <c r="G107" i="3"/>
  <c r="E107" i="3"/>
  <c r="P106" i="3"/>
  <c r="M106" i="3"/>
  <c r="J106" i="3"/>
  <c r="G106" i="3"/>
  <c r="E106" i="3"/>
  <c r="P105" i="3"/>
  <c r="M105" i="3"/>
  <c r="J105" i="3"/>
  <c r="G105" i="3"/>
  <c r="E105" i="3"/>
  <c r="P104" i="3"/>
  <c r="M104" i="3"/>
  <c r="J104" i="3"/>
  <c r="G104" i="3"/>
  <c r="E104" i="3"/>
  <c r="P101" i="3"/>
  <c r="J101" i="3"/>
  <c r="G101" i="3"/>
  <c r="E101" i="3"/>
  <c r="P100" i="3"/>
  <c r="M100" i="3"/>
  <c r="J100" i="3"/>
  <c r="G100" i="3"/>
  <c r="E100" i="3"/>
  <c r="P99" i="3"/>
  <c r="M99" i="3"/>
  <c r="J99" i="3"/>
  <c r="G99" i="3"/>
  <c r="E99" i="3"/>
  <c r="P98" i="3"/>
  <c r="M98" i="3"/>
  <c r="J98" i="3"/>
  <c r="G98" i="3"/>
  <c r="E98" i="3"/>
  <c r="P97" i="3"/>
  <c r="M97" i="3"/>
  <c r="J97" i="3"/>
  <c r="G97" i="3"/>
  <c r="E97" i="3"/>
  <c r="P94" i="3"/>
  <c r="J94" i="3"/>
  <c r="G94" i="3"/>
  <c r="E94" i="3"/>
  <c r="P93" i="3"/>
  <c r="M93" i="3"/>
  <c r="J93" i="3"/>
  <c r="G93" i="3"/>
  <c r="E93" i="3"/>
  <c r="P92" i="3"/>
  <c r="M92" i="3"/>
  <c r="J92" i="3"/>
  <c r="G92" i="3"/>
  <c r="E92" i="3"/>
  <c r="P91" i="3"/>
  <c r="M91" i="3"/>
  <c r="J91" i="3"/>
  <c r="G91" i="3"/>
  <c r="E91" i="3"/>
  <c r="P90" i="3"/>
  <c r="M90" i="3"/>
  <c r="J90" i="3"/>
  <c r="G90" i="3"/>
  <c r="E90" i="3"/>
  <c r="P87" i="3"/>
  <c r="J87" i="3"/>
  <c r="G87" i="3"/>
  <c r="E87" i="3"/>
  <c r="P86" i="3"/>
  <c r="M86" i="3"/>
  <c r="J86" i="3"/>
  <c r="G86" i="3"/>
  <c r="E86" i="3"/>
  <c r="P85" i="3"/>
  <c r="M85" i="3"/>
  <c r="J85" i="3"/>
  <c r="G85" i="3"/>
  <c r="E85" i="3"/>
  <c r="P84" i="3"/>
  <c r="M84" i="3"/>
  <c r="J84" i="3"/>
  <c r="G84" i="3"/>
  <c r="E84" i="3"/>
  <c r="P83" i="3"/>
  <c r="M83" i="3"/>
  <c r="J83" i="3"/>
  <c r="G83" i="3"/>
  <c r="E83" i="3"/>
  <c r="P80" i="3"/>
  <c r="J80" i="3"/>
  <c r="G80" i="3"/>
  <c r="E80" i="3"/>
  <c r="P79" i="3"/>
  <c r="M79" i="3"/>
  <c r="J79" i="3"/>
  <c r="G79" i="3"/>
  <c r="E79" i="3"/>
  <c r="P78" i="3"/>
  <c r="M78" i="3"/>
  <c r="J78" i="3"/>
  <c r="G78" i="3"/>
  <c r="E78" i="3"/>
  <c r="P77" i="3"/>
  <c r="M77" i="3"/>
  <c r="J77" i="3"/>
  <c r="G77" i="3"/>
  <c r="E77" i="3"/>
  <c r="P76" i="3"/>
  <c r="M76" i="3"/>
  <c r="J76" i="3"/>
  <c r="G76" i="3"/>
  <c r="E76" i="3"/>
  <c r="P73" i="3"/>
  <c r="J73" i="3"/>
  <c r="G73" i="3"/>
  <c r="E73" i="3"/>
  <c r="P72" i="3"/>
  <c r="M72" i="3"/>
  <c r="J72" i="3"/>
  <c r="G72" i="3"/>
  <c r="E72" i="3"/>
  <c r="P71" i="3"/>
  <c r="M71" i="3"/>
  <c r="J71" i="3"/>
  <c r="G71" i="3"/>
  <c r="E71" i="3"/>
  <c r="P70" i="3"/>
  <c r="M70" i="3"/>
  <c r="J70" i="3"/>
  <c r="G70" i="3"/>
  <c r="E70" i="3"/>
  <c r="P69" i="3"/>
  <c r="M69" i="3"/>
  <c r="J69" i="3"/>
  <c r="G69" i="3"/>
  <c r="E69" i="3"/>
  <c r="P66" i="3"/>
  <c r="J66" i="3"/>
  <c r="G66" i="3"/>
  <c r="E66" i="3"/>
  <c r="P65" i="3"/>
  <c r="M65" i="3"/>
  <c r="J65" i="3"/>
  <c r="G65" i="3"/>
  <c r="E65" i="3"/>
  <c r="P64" i="3"/>
  <c r="M64" i="3"/>
  <c r="J64" i="3"/>
  <c r="G64" i="3"/>
  <c r="E64" i="3"/>
  <c r="P63" i="3"/>
  <c r="M63" i="3"/>
  <c r="J63" i="3"/>
  <c r="G63" i="3"/>
  <c r="E63" i="3"/>
  <c r="P62" i="3"/>
  <c r="M62" i="3"/>
  <c r="J62" i="3"/>
  <c r="G62" i="3"/>
  <c r="E62" i="3"/>
  <c r="P59" i="3"/>
  <c r="J59" i="3"/>
  <c r="G59" i="3"/>
  <c r="E59" i="3"/>
  <c r="P58" i="3"/>
  <c r="M58" i="3"/>
  <c r="J58" i="3"/>
  <c r="G58" i="3"/>
  <c r="E58" i="3"/>
  <c r="P57" i="3"/>
  <c r="M57" i="3"/>
  <c r="J57" i="3"/>
  <c r="G57" i="3"/>
  <c r="E57" i="3"/>
  <c r="P56" i="3"/>
  <c r="M56" i="3"/>
  <c r="J56" i="3"/>
  <c r="G56" i="3"/>
  <c r="E56" i="3"/>
  <c r="P55" i="3"/>
  <c r="M55" i="3"/>
  <c r="J55" i="3"/>
  <c r="G55" i="3"/>
  <c r="E55" i="3"/>
  <c r="P52" i="3"/>
  <c r="J52" i="3"/>
  <c r="G52" i="3"/>
  <c r="E52" i="3"/>
  <c r="P51" i="3"/>
  <c r="M51" i="3"/>
  <c r="J51" i="3"/>
  <c r="G51" i="3"/>
  <c r="E51" i="3"/>
  <c r="P50" i="3"/>
  <c r="M50" i="3"/>
  <c r="J50" i="3"/>
  <c r="G50" i="3"/>
  <c r="E50" i="3"/>
  <c r="P49" i="3"/>
  <c r="M49" i="3"/>
  <c r="J49" i="3"/>
  <c r="G49" i="3"/>
  <c r="E49" i="3"/>
  <c r="P48" i="3"/>
  <c r="M48" i="3"/>
  <c r="J48" i="3"/>
  <c r="G48" i="3"/>
  <c r="E48" i="3"/>
  <c r="P45" i="3"/>
  <c r="J45" i="3"/>
  <c r="G45" i="3"/>
  <c r="E45" i="3"/>
  <c r="P44" i="3"/>
  <c r="M44" i="3"/>
  <c r="J44" i="3"/>
  <c r="G44" i="3"/>
  <c r="E44" i="3"/>
  <c r="P43" i="3"/>
  <c r="M43" i="3"/>
  <c r="J43" i="3"/>
  <c r="G43" i="3"/>
  <c r="E43" i="3"/>
  <c r="P42" i="3"/>
  <c r="M42" i="3"/>
  <c r="J42" i="3"/>
  <c r="G42" i="3"/>
  <c r="E42" i="3"/>
  <c r="P41" i="3"/>
  <c r="M41" i="3"/>
  <c r="J41" i="3"/>
  <c r="G41" i="3"/>
  <c r="E41" i="3"/>
  <c r="P38" i="3"/>
  <c r="J38" i="3"/>
  <c r="G38" i="3"/>
  <c r="E38" i="3"/>
  <c r="P37" i="3"/>
  <c r="M37" i="3"/>
  <c r="J37" i="3"/>
  <c r="G37" i="3"/>
  <c r="E37" i="3"/>
  <c r="P36" i="3"/>
  <c r="M36" i="3"/>
  <c r="J36" i="3"/>
  <c r="G36" i="3"/>
  <c r="E36" i="3"/>
  <c r="P35" i="3"/>
  <c r="M35" i="3"/>
  <c r="J35" i="3"/>
  <c r="G35" i="3"/>
  <c r="E35" i="3"/>
  <c r="P34" i="3"/>
  <c r="M34" i="3"/>
  <c r="J34" i="3"/>
  <c r="G34" i="3"/>
  <c r="E34" i="3"/>
  <c r="P31" i="3"/>
  <c r="J31" i="3"/>
  <c r="G31" i="3"/>
  <c r="E31" i="3"/>
  <c r="P30" i="3"/>
  <c r="M30" i="3"/>
  <c r="J30" i="3"/>
  <c r="G30" i="3"/>
  <c r="E30" i="3"/>
  <c r="P29" i="3"/>
  <c r="M29" i="3"/>
  <c r="J29" i="3"/>
  <c r="G29" i="3"/>
  <c r="E29" i="3"/>
  <c r="P28" i="3"/>
  <c r="M28" i="3"/>
  <c r="J28" i="3"/>
  <c r="G28" i="3"/>
  <c r="E28" i="3"/>
  <c r="P27" i="3"/>
  <c r="M27" i="3"/>
  <c r="J27" i="3"/>
  <c r="G27" i="3"/>
  <c r="E27" i="3"/>
  <c r="M23" i="3" l="1"/>
  <c r="M22" i="3"/>
  <c r="M21" i="3"/>
  <c r="P23" i="3" l="1"/>
  <c r="P22" i="3"/>
  <c r="P21" i="3"/>
  <c r="P20" i="3"/>
  <c r="P24" i="3" l="1"/>
  <c r="J24" i="3"/>
  <c r="G24" i="3"/>
  <c r="E24" i="3"/>
  <c r="J23" i="3"/>
  <c r="G23" i="3"/>
  <c r="E23" i="3"/>
  <c r="J22" i="3"/>
  <c r="G22" i="3"/>
  <c r="E22" i="3"/>
  <c r="J21" i="3"/>
  <c r="G21" i="3"/>
  <c r="E21" i="3"/>
  <c r="M20" i="3"/>
  <c r="J20" i="3"/>
  <c r="G20" i="3"/>
  <c r="E20" i="3"/>
</calcChain>
</file>

<file path=xl/sharedStrings.xml><?xml version="1.0" encoding="utf-8"?>
<sst xmlns="http://schemas.openxmlformats.org/spreadsheetml/2006/main" count="190" uniqueCount="140">
  <si>
    <t>Liam</t>
  </si>
  <si>
    <t>Hayley</t>
  </si>
  <si>
    <t>Oliver</t>
  </si>
  <si>
    <t>Lila</t>
  </si>
  <si>
    <t>Bella</t>
  </si>
  <si>
    <t>Emma</t>
  </si>
  <si>
    <t>Calcutta</t>
  </si>
  <si>
    <t>John</t>
  </si>
  <si>
    <t>Nathan</t>
  </si>
  <si>
    <t>Peter</t>
  </si>
  <si>
    <t>Jessica</t>
  </si>
  <si>
    <t>Chole</t>
  </si>
  <si>
    <t>Flat Panels</t>
  </si>
  <si>
    <t>Matt</t>
  </si>
  <si>
    <t>Satin</t>
  </si>
  <si>
    <t>Semi Gloss</t>
  </si>
  <si>
    <t>Gloss</t>
  </si>
  <si>
    <t>Undercoat</t>
  </si>
  <si>
    <t>Raw</t>
  </si>
  <si>
    <t>A</t>
  </si>
  <si>
    <t>B</t>
  </si>
  <si>
    <t>C</t>
  </si>
  <si>
    <t>Doors</t>
  </si>
  <si>
    <t>Drawers</t>
  </si>
  <si>
    <t>Split Panels</t>
  </si>
  <si>
    <t>Material</t>
  </si>
  <si>
    <t>None</t>
  </si>
  <si>
    <t>Top</t>
  </si>
  <si>
    <t>Left</t>
  </si>
  <si>
    <t>Right</t>
  </si>
  <si>
    <t>Bottom</t>
  </si>
  <si>
    <t>Drawer #</t>
  </si>
  <si>
    <t>Paint -D/S</t>
  </si>
  <si>
    <t>Paint Options</t>
  </si>
  <si>
    <t>End Panel</t>
  </si>
  <si>
    <t>Island Panel</t>
  </si>
  <si>
    <t>Pantry Door</t>
  </si>
  <si>
    <t>Type</t>
  </si>
  <si>
    <t>#</t>
  </si>
  <si>
    <t>Finishes</t>
  </si>
  <si>
    <t>Hardware</t>
  </si>
  <si>
    <t>Customer Details</t>
  </si>
  <si>
    <t>Business Name</t>
  </si>
  <si>
    <t>Delivery Address</t>
  </si>
  <si>
    <t>State</t>
  </si>
  <si>
    <t>Contact Email</t>
  </si>
  <si>
    <t>Gloss Level</t>
  </si>
  <si>
    <t>Square</t>
  </si>
  <si>
    <t>3mm</t>
  </si>
  <si>
    <t>6mm</t>
  </si>
  <si>
    <t>Bevelled</t>
  </si>
  <si>
    <t>Bevelled Step</t>
  </si>
  <si>
    <t>J Pull</t>
  </si>
  <si>
    <t>Finger Pull</t>
  </si>
  <si>
    <t>Edge Detail</t>
  </si>
  <si>
    <t>NOT REQUIRED</t>
  </si>
  <si>
    <t>LEFT DRILL</t>
  </si>
  <si>
    <t>RIGHT DRILL</t>
  </si>
  <si>
    <t>BLUM PATTERN</t>
  </si>
  <si>
    <t>HETTICH PATTERN</t>
  </si>
  <si>
    <t>DRAWER BANK (HALF RAILS)</t>
  </si>
  <si>
    <t>INDIVUDUAL (FULL RAILS)</t>
  </si>
  <si>
    <t>Drawer Configuration</t>
  </si>
  <si>
    <t>Door Hinge Drill Reference</t>
  </si>
  <si>
    <t>Door Hinge Drill Reference Type</t>
  </si>
  <si>
    <t>Drawer Hight</t>
  </si>
  <si>
    <t>180mm</t>
  </si>
  <si>
    <t>260mm</t>
  </si>
  <si>
    <t>360mm</t>
  </si>
  <si>
    <t>A = DISTANCE FROM CRENTR OF MID RAIL TO BOTTOM OF DOOR</t>
  </si>
  <si>
    <t>B = HEIGHT OF BOTTOM RAIL (KICK)</t>
  </si>
  <si>
    <t>C = WIDTH OF MID RAIL</t>
  </si>
  <si>
    <t>Capping</t>
  </si>
  <si>
    <t>Order Number</t>
  </si>
  <si>
    <t>Extra Paint</t>
  </si>
  <si>
    <t>Drawer Runner</t>
  </si>
  <si>
    <t>No Drilling</t>
  </si>
  <si>
    <t>Antaro B (RITMA MS)</t>
  </si>
  <si>
    <t>Antaro C</t>
  </si>
  <si>
    <t>Antaro D (RITMA HS)</t>
  </si>
  <si>
    <t>Antaro M (RITMA S)</t>
  </si>
  <si>
    <t>Antaro N</t>
  </si>
  <si>
    <t>Order Date</t>
  </si>
  <si>
    <t>Job Reference</t>
  </si>
  <si>
    <t>NSW</t>
  </si>
  <si>
    <t>TAS</t>
  </si>
  <si>
    <t>ACT</t>
  </si>
  <si>
    <t>VIC</t>
  </si>
  <si>
    <t>QLD</t>
  </si>
  <si>
    <t>SA</t>
  </si>
  <si>
    <t>WA</t>
  </si>
  <si>
    <t>NT</t>
  </si>
  <si>
    <t>Split Panels Measurement</t>
  </si>
  <si>
    <t>Hinge Type</t>
  </si>
  <si>
    <t>107 Hinge</t>
  </si>
  <si>
    <t>Blind Corner</t>
  </si>
  <si>
    <t>155 Hinge</t>
  </si>
  <si>
    <t>170 Hinge</t>
  </si>
  <si>
    <t>BiFold</t>
  </si>
  <si>
    <t>45 Degree</t>
  </si>
  <si>
    <t>Split Panels Type</t>
  </si>
  <si>
    <t>Suburb</t>
  </si>
  <si>
    <t>NOTE: Please email to info@furnwaregroup.com.au for quote or order</t>
  </si>
  <si>
    <t>Contact Phone: 1300 222 600</t>
  </si>
  <si>
    <t>Roller Doors</t>
  </si>
  <si>
    <t>FEDERATION</t>
  </si>
  <si>
    <t>6MM RADIUS</t>
  </si>
  <si>
    <t>Drawers No</t>
  </si>
  <si>
    <t>Drawer Height (mm)</t>
  </si>
  <si>
    <t>Painted Doors - Ordering Form</t>
  </si>
  <si>
    <t>Ogge</t>
  </si>
  <si>
    <t>Comment</t>
  </si>
  <si>
    <t>Hinge Position /</t>
  </si>
  <si>
    <t>PMDF + ALL</t>
  </si>
  <si>
    <t>1 FACE ALL EDGES</t>
  </si>
  <si>
    <t>PMDF D/S + ALL</t>
  </si>
  <si>
    <t>DOUBLE SIDE ALL EDGES</t>
  </si>
  <si>
    <t>PMDF F ONLY</t>
  </si>
  <si>
    <t>1 FACE ONLY, NO EDGES</t>
  </si>
  <si>
    <t>PMDF F + 1L2S</t>
  </si>
  <si>
    <t>1 FACE, 1 LONG 2 SHORT EDGES WITH RETURNS</t>
  </si>
  <si>
    <t>PMDF F + 1L</t>
  </si>
  <si>
    <t>1 FACE, 1 LONG EDGE WITH RETURN</t>
  </si>
  <si>
    <t>PMDF F + 2L</t>
  </si>
  <si>
    <t>1 FACE, 2 LONG EDGES WITH RETURNS</t>
  </si>
  <si>
    <t>PMDF F + 1SU</t>
  </si>
  <si>
    <t>1 FACE, 1 SHORT EDGE WITH RETURN</t>
  </si>
  <si>
    <t>PMDF F + 2SU</t>
  </si>
  <si>
    <t>1 FACE, 2 SHORT EDGES WITH RETURNS</t>
  </si>
  <si>
    <t>Colour</t>
  </si>
  <si>
    <t>A – A = DISTANCE FROM CENTRE OF MID RAIL (120MM) TO BOTTOM OF DOOR</t>
  </si>
  <si>
    <t>C = WIDTH OF MID RAIL/VERTICAL ISLAND MULLION</t>
  </si>
  <si>
    <t>PMDF F + 1LU2SU</t>
  </si>
  <si>
    <t>PMDF F + 2LU</t>
  </si>
  <si>
    <t>Contact Number</t>
  </si>
  <si>
    <t>Style</t>
  </si>
  <si>
    <t>Edge Details</t>
  </si>
  <si>
    <t xml:space="preserve"> Default Data Entries</t>
  </si>
  <si>
    <t>QTY / Dimensions (mm)</t>
  </si>
  <si>
    <t>Note: To Clear line, please delete TYPE before reselecting the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</si>
</sst>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b/>
      <u/>
      <sz val="10"/>
      <color theme="10"/>
      <name val="Calibri"/>
      <family val="2"/>
      <scheme val="minor"/>
    </font>
    <font>
      <sz val="9"/>
      <color theme="1"/>
      <name val="Calibri"/>
      <family val="2"/>
      <scheme val="minor"/>
    </font>
    <font>
      <sz val="9"/>
      <color rgb="FFFF0000"/>
      <name val="Calibri"/>
      <family val="2"/>
      <scheme val="minor"/>
    </font>
    <font>
      <sz val="11"/>
      <color theme="4"/>
      <name val="Calibri"/>
      <family val="2"/>
      <scheme val="minor"/>
    </font>
    <font>
      <sz val="9"/>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i/>
      <sz val="11"/>
      <color theme="4"/>
      <name val="Calibri"/>
      <family val="2"/>
      <scheme val="minor"/>
    </font>
    <font>
      <b/>
      <sz val="11"/>
      <name val="Calibri"/>
      <family val="2"/>
      <scheme val="minor"/>
    </font>
    <font>
      <b/>
      <i/>
      <sz val="10"/>
      <color rgb="FF00000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9">
    <border>
      <left/>
      <right/>
      <top/>
      <bottom/>
      <diagonal/>
    </border>
    <border>
      <left style="double">
        <color theme="0" tint="-4.9989318521683403E-2"/>
      </left>
      <right/>
      <top style="double">
        <color theme="0" tint="-4.9989318521683403E-2"/>
      </top>
      <bottom/>
      <diagonal/>
    </border>
    <border>
      <left/>
      <right/>
      <top style="double">
        <color theme="0" tint="-4.9989318521683403E-2"/>
      </top>
      <bottom/>
      <diagonal/>
    </border>
    <border>
      <left/>
      <right style="double">
        <color theme="0" tint="-4.9989318521683403E-2"/>
      </right>
      <top style="double">
        <color theme="0" tint="-4.9989318521683403E-2"/>
      </top>
      <bottom/>
      <diagonal/>
    </border>
    <border>
      <left style="double">
        <color theme="0" tint="-4.9989318521683403E-2"/>
      </left>
      <right/>
      <top/>
      <bottom/>
      <diagonal/>
    </border>
    <border>
      <left/>
      <right style="double">
        <color theme="0" tint="-4.9989318521683403E-2"/>
      </right>
      <top/>
      <bottom/>
      <diagonal/>
    </border>
    <border>
      <left style="double">
        <color theme="0" tint="-4.9989318521683403E-2"/>
      </left>
      <right/>
      <top/>
      <bottom style="double">
        <color theme="0" tint="-4.9989318521683403E-2"/>
      </bottom>
      <diagonal/>
    </border>
    <border>
      <left/>
      <right/>
      <top/>
      <bottom style="double">
        <color theme="0" tint="-4.9989318521683403E-2"/>
      </bottom>
      <diagonal/>
    </border>
    <border>
      <left/>
      <right style="double">
        <color theme="0" tint="-4.9989318521683403E-2"/>
      </right>
      <top/>
      <bottom style="double">
        <color theme="0" tint="-4.9989318521683403E-2"/>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0" fontId="1" fillId="0" borderId="0" xfId="0" applyFont="1"/>
    <xf numFmtId="0" fontId="0" fillId="0" borderId="0" xfId="0" applyFill="1"/>
    <xf numFmtId="0" fontId="1" fillId="2" borderId="0" xfId="0" applyFont="1" applyFill="1" applyAlignment="1">
      <alignment horizontal="center"/>
    </xf>
    <xf numFmtId="0" fontId="0" fillId="0" borderId="0" xfId="0" applyAlignment="1">
      <alignment horizontal="center" vertical="center"/>
    </xf>
    <xf numFmtId="0" fontId="1" fillId="2" borderId="0" xfId="0" applyFont="1" applyFill="1" applyAlignment="1">
      <alignment horizontal="center"/>
    </xf>
    <xf numFmtId="0" fontId="0" fillId="0" borderId="0" xfId="0" applyAlignment="1">
      <alignment horizontal="center"/>
    </xf>
    <xf numFmtId="0" fontId="0" fillId="0" borderId="0" xfId="0" applyAlignment="1">
      <alignment vertical="center"/>
    </xf>
    <xf numFmtId="0" fontId="1" fillId="0" borderId="0" xfId="0" applyFont="1" applyFill="1"/>
    <xf numFmtId="0" fontId="0" fillId="0" borderId="0" xfId="0" applyAlignment="1"/>
    <xf numFmtId="0" fontId="3" fillId="0" borderId="0" xfId="0" applyFont="1" applyAlignment="1">
      <alignment horizontal="left" vertical="center"/>
    </xf>
    <xf numFmtId="0" fontId="4" fillId="0" borderId="0" xfId="1" applyFont="1" applyAlignment="1">
      <alignment horizontal="left" vertical="center"/>
    </xf>
    <xf numFmtId="0" fontId="0" fillId="0" borderId="0" xfId="0" applyAlignment="1">
      <alignment horizontal="left" vertical="center"/>
    </xf>
    <xf numFmtId="0" fontId="5" fillId="0" borderId="0" xfId="0" applyFont="1"/>
    <xf numFmtId="0" fontId="5" fillId="0" borderId="0" xfId="0" applyFont="1" applyFill="1"/>
    <xf numFmtId="0" fontId="6" fillId="0" borderId="0" xfId="0" applyFont="1" applyFill="1" applyAlignment="1">
      <alignment horizontal="left"/>
    </xf>
    <xf numFmtId="0" fontId="0" fillId="0" borderId="0" xfId="0" applyFill="1" applyAlignment="1">
      <alignment horizontal="center" vertical="center"/>
    </xf>
    <xf numFmtId="0" fontId="1" fillId="0"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5" fillId="3" borderId="0" xfId="0" applyFont="1" applyFill="1" applyAlignment="1" applyProtection="1">
      <alignment horizontal="left" vertical="center"/>
      <protection locked="0"/>
    </xf>
    <xf numFmtId="0" fontId="10" fillId="0" borderId="0" xfId="0" applyFont="1"/>
    <xf numFmtId="0" fontId="11" fillId="0" borderId="0" xfId="0" applyFont="1" applyAlignment="1">
      <alignment vertical="center"/>
    </xf>
    <xf numFmtId="0" fontId="12" fillId="0" borderId="0" xfId="0" applyFont="1"/>
    <xf numFmtId="0" fontId="5" fillId="0" borderId="0" xfId="0" applyFont="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center" vertical="center"/>
    </xf>
    <xf numFmtId="0" fontId="5" fillId="3" borderId="0" xfId="0" applyFont="1" applyFill="1" applyAlignment="1" applyProtection="1">
      <alignment horizontal="left" vertical="center"/>
      <protection locked="0"/>
    </xf>
    <xf numFmtId="0" fontId="0" fillId="0" borderId="0" xfId="0" applyBorder="1"/>
    <xf numFmtId="0" fontId="5" fillId="0"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center" vertical="center"/>
      <protection locked="0"/>
    </xf>
    <xf numFmtId="0" fontId="0" fillId="0" borderId="0" xfId="0" applyBorder="1" applyAlignment="1">
      <alignment horizontal="center"/>
    </xf>
    <xf numFmtId="0" fontId="0" fillId="0" borderId="0" xfId="0" applyBorder="1" applyAlignment="1">
      <alignment horizontal="left"/>
    </xf>
    <xf numFmtId="0" fontId="10" fillId="0" borderId="0" xfId="0" applyFont="1" applyBorder="1" applyAlignment="1">
      <alignment horizontal="left"/>
    </xf>
    <xf numFmtId="0" fontId="1" fillId="0" borderId="0" xfId="0" applyFont="1" applyBorder="1"/>
    <xf numFmtId="0" fontId="0" fillId="0" borderId="0" xfId="0" applyFont="1" applyBorder="1" applyAlignment="1">
      <alignment horizont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5" fillId="0" borderId="0" xfId="0" applyFont="1" applyBorder="1"/>
    <xf numFmtId="0" fontId="10" fillId="0" borderId="1" xfId="0" applyFont="1" applyBorder="1" applyProtection="1"/>
    <xf numFmtId="0" fontId="0" fillId="0" borderId="2" xfId="0" applyBorder="1"/>
    <xf numFmtId="0" fontId="5" fillId="0" borderId="2" xfId="0" applyFont="1" applyFill="1" applyBorder="1" applyAlignment="1" applyProtection="1">
      <alignment horizontal="left" vertical="center"/>
      <protection locked="0"/>
    </xf>
    <xf numFmtId="0" fontId="0" fillId="0" borderId="2" xfId="0" applyBorder="1" applyProtection="1"/>
    <xf numFmtId="0" fontId="12" fillId="0" borderId="2" xfId="0" applyFont="1" applyBorder="1"/>
    <xf numFmtId="0" fontId="0" fillId="0" borderId="3" xfId="0" applyBorder="1"/>
    <xf numFmtId="0" fontId="0" fillId="0" borderId="4" xfId="0" applyFont="1" applyFill="1" applyBorder="1" applyAlignment="1" applyProtection="1">
      <alignment horizontal="center" vertical="center"/>
    </xf>
    <xf numFmtId="0" fontId="0" fillId="0" borderId="5" xfId="0" applyBorder="1"/>
    <xf numFmtId="0" fontId="0" fillId="0" borderId="6" xfId="0" applyBorder="1" applyProtection="1"/>
    <xf numFmtId="0" fontId="0" fillId="0" borderId="7" xfId="0" applyBorder="1"/>
    <xf numFmtId="0" fontId="5" fillId="0" borderId="7" xfId="0" applyFont="1" applyFill="1" applyBorder="1" applyAlignment="1" applyProtection="1">
      <alignment horizontal="left" vertical="center"/>
      <protection locked="0"/>
    </xf>
    <xf numFmtId="0" fontId="0" fillId="0" borderId="7" xfId="0" applyBorder="1" applyProtection="1"/>
    <xf numFmtId="0" fontId="12" fillId="0" borderId="7" xfId="0" applyFont="1" applyBorder="1"/>
    <xf numFmtId="0" fontId="0" fillId="0" borderId="8" xfId="0" applyBorder="1"/>
    <xf numFmtId="0" fontId="5" fillId="0" borderId="0" xfId="0" applyFont="1" applyAlignment="1">
      <alignment horizontal="center" vertical="center"/>
    </xf>
    <xf numFmtId="0" fontId="5" fillId="3" borderId="5"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Fill="1" applyAlignment="1">
      <alignment horizontal="left" vertical="center"/>
    </xf>
    <xf numFmtId="164" fontId="5" fillId="3" borderId="0" xfId="0" applyNumberFormat="1" applyFont="1" applyFill="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left" vertical="top"/>
      <protection locked="0"/>
    </xf>
    <xf numFmtId="0" fontId="5" fillId="3" borderId="0" xfId="0" applyFont="1" applyFill="1" applyBorder="1" applyAlignment="1" applyProtection="1">
      <alignment horizontal="center" vertical="center"/>
      <protection locked="0"/>
    </xf>
    <xf numFmtId="0" fontId="1" fillId="2" borderId="0" xfId="0" applyFont="1" applyFill="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5" fillId="3" borderId="0" xfId="0" applyFont="1" applyFill="1" applyAlignment="1" applyProtection="1">
      <alignment horizontal="left" vertical="top" wrapText="1"/>
      <protection locked="0"/>
    </xf>
    <xf numFmtId="0" fontId="9" fillId="0" borderId="0" xfId="0" applyFont="1" applyAlignment="1">
      <alignment horizontal="left" vertical="center"/>
    </xf>
    <xf numFmtId="0" fontId="13" fillId="2" borderId="0" xfId="0" applyFont="1" applyFill="1" applyAlignment="1">
      <alignment horizontal="center"/>
    </xf>
    <xf numFmtId="0" fontId="3" fillId="0" borderId="0" xfId="0" applyFont="1" applyAlignment="1">
      <alignment vertical="center"/>
    </xf>
    <xf numFmtId="0" fontId="11" fillId="0" borderId="0" xfId="0" applyFont="1" applyAlignment="1">
      <alignment horizontal="left" vertical="center" wrapText="1"/>
    </xf>
    <xf numFmtId="0" fontId="5" fillId="3" borderId="0" xfId="0" applyFont="1" applyFill="1" applyAlignment="1" applyProtection="1">
      <alignment horizontal="left" vertical="center"/>
      <protection locked="0"/>
    </xf>
    <xf numFmtId="0" fontId="2" fillId="3" borderId="0" xfId="1" applyFill="1" applyAlignment="1" applyProtection="1">
      <alignment horizontal="left" vertical="center"/>
      <protection locked="0"/>
    </xf>
    <xf numFmtId="0" fontId="0" fillId="0" borderId="0" xfId="0" applyFont="1" applyFill="1" applyBorder="1" applyAlignment="1">
      <alignment horizontal="center"/>
    </xf>
  </cellXfs>
  <cellStyles count="2">
    <cellStyle name="Hyperlink" xfId="1" builtinId="8"/>
    <cellStyle name="Normal" xfId="0" builtinId="0"/>
  </cellStyles>
  <dxfs count="120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19486</xdr:colOff>
      <xdr:row>2</xdr:row>
      <xdr:rowOff>16086</xdr:rowOff>
    </xdr:from>
    <xdr:to>
      <xdr:col>4</xdr:col>
      <xdr:colOff>505409</xdr:colOff>
      <xdr:row>4</xdr:row>
      <xdr:rowOff>171946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802" y="113280"/>
          <a:ext cx="1467581" cy="5446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219075</xdr:colOff>
          <xdr:row>6</xdr:row>
          <xdr:rowOff>85725</xdr:rowOff>
        </xdr:from>
        <xdr:to>
          <xdr:col>21</xdr:col>
          <xdr:colOff>581025</xdr:colOff>
          <xdr:row>9</xdr:row>
          <xdr:rowOff>85725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1" i="1" u="none" strike="noStrike" baseline="0">
                  <a:solidFill>
                    <a:srgbClr val="000000"/>
                  </a:solidFill>
                  <a:latin typeface="Arial"/>
                  <a:cs typeface="Arial"/>
                </a:rPr>
                <a:t>Show Paint Option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2</xdr:row>
          <xdr:rowOff>57150</xdr:rowOff>
        </xdr:from>
        <xdr:to>
          <xdr:col>21</xdr:col>
          <xdr:colOff>581025</xdr:colOff>
          <xdr:row>5</xdr:row>
          <xdr:rowOff>57150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1" i="1" u="none" strike="noStrike" baseline="0">
                  <a:solidFill>
                    <a:srgbClr val="000000"/>
                  </a:solidFill>
                  <a:latin typeface="Arial"/>
                  <a:cs typeface="Arial"/>
                </a:rPr>
                <a:t>Split Panels Measurement Example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360B8-19A1-4B11-8DB0-EC02599DDA9A}">
  <sheetPr codeName="Sheet2">
    <pageSetUpPr autoPageBreaks="0" fitToPage="1"/>
  </sheetPr>
  <dimension ref="B1:U369"/>
  <sheetViews>
    <sheetView showGridLines="0" tabSelected="1" zoomScaleNormal="100" workbookViewId="0">
      <pane ySplit="18" topLeftCell="A19" activePane="bottomLeft" state="frozen"/>
      <selection pane="bottomLeft" activeCell="G3" sqref="G3:H4"/>
    </sheetView>
  </sheetViews>
  <sheetFormatPr defaultRowHeight="15" x14ac:dyDescent="0.25"/>
  <cols>
    <col min="1" max="1" width="0.85546875" customWidth="1"/>
    <col min="2" max="2" width="2.7109375" style="4" bestFit="1" customWidth="1"/>
    <col min="3" max="3" width="11.28515625" bestFit="1" customWidth="1"/>
    <col min="4" max="4" width="0.7109375" customWidth="1"/>
    <col min="5" max="5" width="11" customWidth="1"/>
    <col min="6" max="6" width="17.85546875" bestFit="1" customWidth="1"/>
    <col min="7" max="7" width="11.85546875" customWidth="1"/>
    <col min="8" max="8" width="13.7109375" style="12" customWidth="1"/>
    <col min="9" max="9" width="0.7109375" customWidth="1"/>
    <col min="10" max="10" width="17.7109375" customWidth="1"/>
    <col min="11" max="11" width="21.7109375" style="12" customWidth="1"/>
    <col min="12" max="12" width="0.7109375" customWidth="1"/>
    <col min="13" max="13" width="14.7109375" customWidth="1"/>
    <col min="14" max="14" width="12.7109375" style="4" customWidth="1"/>
    <col min="15" max="15" width="0.7109375" customWidth="1"/>
    <col min="16" max="16" width="10.7109375" customWidth="1"/>
    <col min="17" max="17" width="8.7109375" style="4" customWidth="1"/>
    <col min="18" max="18" width="0.7109375" customWidth="1"/>
    <col min="19" max="19" width="33" customWidth="1"/>
    <col min="20" max="20" width="0.7109375" customWidth="1"/>
  </cols>
  <sheetData>
    <row r="1" spans="2:19" ht="3.95" customHeight="1" x14ac:dyDescent="0.25">
      <c r="H1"/>
      <c r="K1"/>
      <c r="N1"/>
      <c r="Q1"/>
    </row>
    <row r="2" spans="2:19" ht="15" customHeight="1" x14ac:dyDescent="0.25">
      <c r="B2" s="73" t="s">
        <v>109</v>
      </c>
      <c r="C2" s="73"/>
      <c r="D2" s="73"/>
      <c r="E2" s="73"/>
      <c r="F2" s="73"/>
      <c r="H2"/>
      <c r="K2"/>
      <c r="N2"/>
      <c r="Q2"/>
    </row>
    <row r="3" spans="2:19" x14ac:dyDescent="0.25">
      <c r="F3" s="1" t="s">
        <v>41</v>
      </c>
      <c r="G3" s="72"/>
      <c r="H3" s="72"/>
      <c r="J3" s="1" t="s">
        <v>43</v>
      </c>
      <c r="K3" s="67"/>
      <c r="L3" s="20"/>
      <c r="M3" s="1" t="s">
        <v>73</v>
      </c>
      <c r="N3" s="22"/>
      <c r="P3" s="23" t="s">
        <v>92</v>
      </c>
      <c r="Q3"/>
      <c r="S3" s="2"/>
    </row>
    <row r="4" spans="2:19" x14ac:dyDescent="0.25">
      <c r="F4" s="6"/>
      <c r="G4" s="72"/>
      <c r="H4" s="72"/>
      <c r="J4" s="1"/>
      <c r="K4" s="67"/>
      <c r="L4" s="21"/>
      <c r="M4" s="1" t="s">
        <v>83</v>
      </c>
      <c r="N4" s="22"/>
      <c r="P4" s="76" t="s">
        <v>130</v>
      </c>
      <c r="Q4" s="76"/>
      <c r="R4" s="76"/>
      <c r="S4" s="76"/>
    </row>
    <row r="5" spans="2:19" x14ac:dyDescent="0.25">
      <c r="F5" s="1" t="s">
        <v>42</v>
      </c>
      <c r="G5" s="72"/>
      <c r="H5" s="72"/>
      <c r="K5" s="67"/>
      <c r="M5" s="1" t="s">
        <v>82</v>
      </c>
      <c r="N5" s="62"/>
      <c r="P5" s="76"/>
      <c r="Q5" s="76"/>
      <c r="R5" s="76"/>
      <c r="S5" s="76"/>
    </row>
    <row r="6" spans="2:19" x14ac:dyDescent="0.25">
      <c r="B6" s="75"/>
      <c r="C6" s="75"/>
      <c r="D6" s="75"/>
      <c r="E6" s="75"/>
      <c r="G6" s="72"/>
      <c r="H6" s="72"/>
      <c r="K6"/>
      <c r="N6"/>
      <c r="P6" s="24" t="s">
        <v>70</v>
      </c>
      <c r="Q6"/>
    </row>
    <row r="7" spans="2:19" x14ac:dyDescent="0.25">
      <c r="B7" s="11"/>
      <c r="C7" s="10"/>
      <c r="D7" s="10"/>
      <c r="E7" s="10"/>
      <c r="F7" s="1" t="s">
        <v>134</v>
      </c>
      <c r="G7" s="77"/>
      <c r="H7" s="77"/>
      <c r="J7" s="1" t="s">
        <v>101</v>
      </c>
      <c r="K7" s="77"/>
      <c r="L7" s="77"/>
      <c r="N7"/>
      <c r="P7" s="24" t="s">
        <v>131</v>
      </c>
      <c r="Q7"/>
    </row>
    <row r="8" spans="2:19" x14ac:dyDescent="0.25">
      <c r="B8" s="10"/>
      <c r="C8" s="10"/>
      <c r="D8" s="10"/>
      <c r="E8" s="10"/>
      <c r="F8" s="1" t="s">
        <v>45</v>
      </c>
      <c r="G8" s="78"/>
      <c r="H8" s="77"/>
      <c r="J8" s="1" t="s">
        <v>44</v>
      </c>
      <c r="K8" s="31"/>
      <c r="L8" s="31"/>
      <c r="N8" s="25" t="s">
        <v>102</v>
      </c>
      <c r="Q8"/>
    </row>
    <row r="9" spans="2:19" x14ac:dyDescent="0.25">
      <c r="B9" s="12"/>
      <c r="C9" s="12"/>
      <c r="D9" s="12"/>
      <c r="E9" s="12"/>
      <c r="F9" s="1"/>
      <c r="G9" s="27"/>
      <c r="H9" s="27"/>
      <c r="J9" s="8"/>
      <c r="K9" s="27"/>
      <c r="N9" s="25" t="s">
        <v>103</v>
      </c>
      <c r="Q9"/>
    </row>
    <row r="10" spans="2:19" ht="15.75" thickBot="1" x14ac:dyDescent="0.3">
      <c r="D10" s="32"/>
      <c r="F10" s="32"/>
      <c r="G10" s="37"/>
      <c r="H10" s="37"/>
      <c r="I10" s="37"/>
      <c r="J10" s="37"/>
      <c r="K10" s="37"/>
      <c r="L10" s="32"/>
      <c r="M10" s="32"/>
      <c r="N10" s="32"/>
      <c r="O10" s="32"/>
      <c r="P10" s="32"/>
      <c r="Q10" s="32"/>
      <c r="R10" s="32"/>
      <c r="S10" s="32"/>
    </row>
    <row r="11" spans="2:19" ht="15.75" thickTop="1" x14ac:dyDescent="0.25">
      <c r="C11" s="32"/>
      <c r="D11" s="32"/>
      <c r="E11" s="37"/>
      <c r="F11" s="43" t="s">
        <v>137</v>
      </c>
      <c r="G11" s="44"/>
      <c r="H11" s="45"/>
      <c r="I11" s="44"/>
      <c r="J11" s="46"/>
      <c r="K11" s="44"/>
      <c r="L11" s="44"/>
      <c r="M11" s="46"/>
      <c r="N11" s="47"/>
      <c r="O11" s="44"/>
      <c r="P11" s="44"/>
      <c r="Q11" s="44"/>
      <c r="R11" s="44"/>
      <c r="S11" s="48"/>
    </row>
    <row r="12" spans="2:19" x14ac:dyDescent="0.25">
      <c r="C12" s="38"/>
      <c r="D12" s="33"/>
      <c r="E12" s="39"/>
      <c r="F12" s="49" t="s">
        <v>74</v>
      </c>
      <c r="G12" s="68"/>
      <c r="H12" s="68"/>
      <c r="I12" s="33"/>
      <c r="J12" s="41" t="s">
        <v>135</v>
      </c>
      <c r="K12" s="34"/>
      <c r="L12" s="35"/>
      <c r="M12" s="41" t="s">
        <v>25</v>
      </c>
      <c r="N12" s="34"/>
      <c r="O12" s="40"/>
      <c r="P12" s="79" t="s">
        <v>53</v>
      </c>
      <c r="Q12" s="79"/>
      <c r="R12" s="36"/>
      <c r="S12" s="58"/>
    </row>
    <row r="13" spans="2:19" x14ac:dyDescent="0.25">
      <c r="C13" s="38"/>
      <c r="D13" s="33"/>
      <c r="E13" s="39"/>
      <c r="F13" s="49" t="s">
        <v>129</v>
      </c>
      <c r="G13" s="68"/>
      <c r="H13" s="68"/>
      <c r="I13" s="33"/>
      <c r="J13" s="41" t="s">
        <v>46</v>
      </c>
      <c r="K13" s="34"/>
      <c r="L13" s="35"/>
      <c r="M13" s="41" t="s">
        <v>136</v>
      </c>
      <c r="N13" s="34"/>
      <c r="O13" s="33"/>
      <c r="P13" s="42"/>
      <c r="Q13" s="42"/>
      <c r="R13" s="32"/>
      <c r="S13" s="50"/>
    </row>
    <row r="14" spans="2:19" ht="15.75" thickBot="1" x14ac:dyDescent="0.3">
      <c r="C14" s="32"/>
      <c r="D14" s="32"/>
      <c r="E14" s="32"/>
      <c r="F14" s="51"/>
      <c r="G14" s="52"/>
      <c r="H14" s="53"/>
      <c r="I14" s="52"/>
      <c r="J14" s="54"/>
      <c r="K14" s="52"/>
      <c r="L14" s="52"/>
      <c r="M14" s="54"/>
      <c r="N14" s="55"/>
      <c r="O14" s="52"/>
      <c r="P14" s="52"/>
      <c r="Q14" s="52"/>
      <c r="R14" s="52"/>
      <c r="S14" s="56"/>
    </row>
    <row r="15" spans="2:19" ht="3.95" customHeight="1" thickTop="1" x14ac:dyDescent="0.25">
      <c r="F15" s="1"/>
      <c r="G15" s="15"/>
      <c r="H15" s="15"/>
      <c r="K15"/>
      <c r="N15"/>
      <c r="Q15"/>
    </row>
    <row r="16" spans="2:19" ht="0.95" customHeight="1" x14ac:dyDescent="0.25">
      <c r="B16" s="71"/>
      <c r="C16" s="71"/>
      <c r="D16" s="71"/>
      <c r="E16" s="71"/>
      <c r="F16" s="71"/>
      <c r="G16" s="71"/>
      <c r="H16" s="71"/>
      <c r="I16" s="19"/>
      <c r="J16" s="71"/>
      <c r="K16" s="71"/>
      <c r="M16" s="70"/>
      <c r="N16" s="70"/>
      <c r="O16" s="7"/>
      <c r="P16" s="17"/>
      <c r="Q16" s="17"/>
      <c r="R16" s="17"/>
      <c r="S16" s="17"/>
    </row>
    <row r="17" spans="2:21" ht="15" customHeight="1" x14ac:dyDescent="0.25">
      <c r="H17"/>
      <c r="K17"/>
      <c r="N17"/>
      <c r="P17" s="74" t="s">
        <v>112</v>
      </c>
      <c r="Q17" s="74"/>
      <c r="R17" s="8"/>
      <c r="S17" s="8"/>
    </row>
    <row r="18" spans="2:21" x14ac:dyDescent="0.25">
      <c r="B18" s="4" t="s">
        <v>38</v>
      </c>
      <c r="C18" s="3" t="s">
        <v>37</v>
      </c>
      <c r="D18" s="1"/>
      <c r="E18" s="69" t="s">
        <v>39</v>
      </c>
      <c r="F18" s="69"/>
      <c r="G18" s="69"/>
      <c r="H18" s="69"/>
      <c r="I18" s="1"/>
      <c r="J18" s="69" t="s">
        <v>40</v>
      </c>
      <c r="K18" s="69"/>
      <c r="L18" s="1"/>
      <c r="M18" s="69" t="s">
        <v>138</v>
      </c>
      <c r="N18" s="69"/>
      <c r="P18" s="69" t="s">
        <v>108</v>
      </c>
      <c r="Q18" s="69"/>
      <c r="R18" s="17"/>
      <c r="S18" s="5" t="s">
        <v>111</v>
      </c>
      <c r="U18" s="25" t="s">
        <v>139</v>
      </c>
    </row>
    <row r="19" spans="2:21" s="2" customFormat="1" ht="3.95" customHeight="1" x14ac:dyDescent="0.25">
      <c r="B19" s="16"/>
      <c r="C19" s="17"/>
      <c r="D19" s="8"/>
      <c r="E19" s="17"/>
      <c r="F19" s="17"/>
      <c r="G19" s="17"/>
      <c r="H19" s="17"/>
      <c r="I19" s="8"/>
      <c r="J19" s="17"/>
      <c r="K19" s="17"/>
      <c r="L19" s="8"/>
      <c r="M19" s="17"/>
      <c r="N19" s="17"/>
    </row>
    <row r="20" spans="2:21" s="13" customFormat="1" ht="12" x14ac:dyDescent="0.2">
      <c r="B20" s="65">
        <v>1</v>
      </c>
      <c r="C20" s="66"/>
      <c r="E20" s="13" t="str">
        <f>REPT("Style",OR($C20="Doors",$C20="Drawers",$C20="Split Panels",$C20="Capping",$C20="Flat Panels")) &amp; REPT("Colour",$C20="Roller Doors")</f>
        <v/>
      </c>
      <c r="F20" s="27"/>
      <c r="G20" s="13" t="str">
        <f>REPT("Material",($C20&lt;&gt;"Capping"))</f>
        <v>Material</v>
      </c>
      <c r="H20" s="27"/>
      <c r="J20" s="13" t="str">
        <f>REPT("Hinge Drill Reference",$C20="Doors")&amp;
REPT("Configuration",$C20="Drawers")&amp;
REPT("Hinge Drill Reference",$C20="Frame Doors")&amp;
REPT("Hinge Drill Reference",$C20="Split Panels")</f>
        <v/>
      </c>
      <c r="K20" s="27"/>
      <c r="M20" s="13" t="str">
        <f>REPT("Quantity",$C20&lt;&gt;"Capping")&amp;REPT("3600mm Lengths",$C20="Capping")</f>
        <v>Quantity</v>
      </c>
      <c r="N20" s="28"/>
      <c r="P20" s="30" t="str">
        <f>REPT("1",$C20="Drawers")&amp;REPT("From Top",$C20="Doors")&amp;REPT("1",$F23="Pantry Door")</f>
        <v/>
      </c>
      <c r="Q20" s="26"/>
      <c r="R20" s="18"/>
      <c r="S20" s="67"/>
    </row>
    <row r="21" spans="2:21" s="13" customFormat="1" ht="12" x14ac:dyDescent="0.2">
      <c r="B21" s="65"/>
      <c r="C21" s="66"/>
      <c r="E21" s="13" t="str">
        <f>REPT("Colour",OR($C20="Doors",$C20="Drawers",$C20="Split Panels",$C20="Capping",$C20="Flat Panels")) &amp; REPT("Gloss Level",$C20="Roller Doors")</f>
        <v/>
      </c>
      <c r="F21" s="27"/>
      <c r="G21" s="13" t="str">
        <f>REPT("Edge Detail",OR($C20="Doors",$C20="Drawers",$C20="Split Panels"))&amp;
REPT("Paint Option",$C20="Flat Panels")</f>
        <v/>
      </c>
      <c r="H21" s="27"/>
      <c r="J21" s="13" t="str">
        <f>REPT("Type",OR($C20="Doors",$C20="Split Panels"))&amp;
REPT("Runner1",$C20="Drawers")</f>
        <v/>
      </c>
      <c r="K21" s="27"/>
      <c r="M21" s="13" t="str">
        <f>REPT("Internal Height",($C20="Roller Doors"))&amp;REPT("Height",OR($C20="Doors",$C20="Drawers",$C20="Split Panels",$C20="Flat Panels"))</f>
        <v/>
      </c>
      <c r="N21" s="28"/>
      <c r="P21" s="29" t="str">
        <f>REPT("2",AND($C20="Drawers",$H24&gt;1))&amp;REPT("From Bottom",$C20="Doors")&amp;REPT("2",$F23="Pantry Door")</f>
        <v/>
      </c>
      <c r="Q21" s="26"/>
      <c r="R21" s="18"/>
      <c r="S21" s="67"/>
    </row>
    <row r="22" spans="2:21" s="13" customFormat="1" ht="12" x14ac:dyDescent="0.2">
      <c r="B22" s="65"/>
      <c r="C22" s="66"/>
      <c r="E22" s="13" t="str">
        <f>REPT("Gloss Level",OR($C20="Doors",$C20="Drawers",$C20="Split Panels",$C20="Capping",$C20="Flat Panels"))</f>
        <v/>
      </c>
      <c r="F22" s="27"/>
      <c r="G22" s="13" t="str">
        <f>REPT("Finger Pull",$C20="Doors")&amp;
REPT("Finger Pull",$C20="Drawers")&amp;
REPT("Paint Option",$C20="Split Panels")</f>
        <v/>
      </c>
      <c r="H22" s="27"/>
      <c r="J22" s="13" t="str">
        <f>REPT("Runner2",AND($C20="Drawers",$H24&gt;1))&amp;
REPT("A",$C20="Split Panels")</f>
        <v/>
      </c>
      <c r="K22" s="27"/>
      <c r="M22" s="13" t="str">
        <f>REPT("Internal Width",($C20="Roller Doors"))&amp;REPT("Width",OR($C20="Doors",$C20="Drawers",$C20="Split Panels",$C20="Flat Panels"))</f>
        <v/>
      </c>
      <c r="N22" s="28"/>
      <c r="P22" s="29" t="str">
        <f>REPT("3",AND($C20="Drawers",$H24&gt;2))&amp;REPT("3",$F23="Pantry Door")</f>
        <v/>
      </c>
      <c r="Q22" s="26"/>
      <c r="R22" s="18"/>
      <c r="S22" s="67"/>
    </row>
    <row r="23" spans="2:21" s="13" customFormat="1" ht="12" x14ac:dyDescent="0.2">
      <c r="B23" s="29"/>
      <c r="E23" s="13" t="str">
        <f>REPT("Type",$C20="Split Panels")</f>
        <v/>
      </c>
      <c r="F23" s="27"/>
      <c r="G23" s="13" t="str">
        <f>REPT("Paint - D/S",$C20="Doors")&amp;
REPT("Paint - D/S",$C20="Drawers")</f>
        <v/>
      </c>
      <c r="H23" s="27"/>
      <c r="J23" s="13" t="str">
        <f>REPT("Runner3",AND($C20="Drawers",$H24&gt;2))&amp;
REPT("B",$C20="Split Panels")</f>
        <v/>
      </c>
      <c r="K23" s="27"/>
      <c r="M23" s="13" t="str">
        <f>REPT("Frame Width",$C20="Roller Doors")</f>
        <v/>
      </c>
      <c r="N23" s="28"/>
      <c r="P23" s="29" t="str">
        <f>REPT("4",AND($C20="Drawers",$H24&gt;3))&amp;REPT("4",$F23="Pantry Door")</f>
        <v/>
      </c>
      <c r="Q23" s="26"/>
      <c r="S23" s="67"/>
    </row>
    <row r="24" spans="2:21" s="13" customFormat="1" ht="12" x14ac:dyDescent="0.2">
      <c r="B24" s="29"/>
      <c r="E24" s="13" t="str">
        <f>REPT("Mullion #",$C20="Split Panels")</f>
        <v/>
      </c>
      <c r="F24" s="27"/>
      <c r="G24" s="13" t="str">
        <f>REPT("Drawers No",$C20="Drawers")</f>
        <v/>
      </c>
      <c r="H24" s="27"/>
      <c r="J24" s="13" t="str">
        <f>REPT("Runner4",AND($C20="Drawers",$H24&gt;3))&amp;REPT("C",$C20="Split Panels")</f>
        <v/>
      </c>
      <c r="K24" s="27"/>
      <c r="N24" s="28"/>
      <c r="P24" s="29" t="str">
        <f>REPT("5",AND($C20="Drawers",$H24&gt;4))</f>
        <v/>
      </c>
      <c r="Q24" s="26"/>
      <c r="S24" s="67"/>
    </row>
    <row r="25" spans="2:21" s="13" customFormat="1" ht="12" x14ac:dyDescent="0.2">
      <c r="B25" s="29"/>
      <c r="F25" s="14"/>
      <c r="H25" s="60"/>
      <c r="K25" s="60"/>
      <c r="N25" s="59"/>
      <c r="P25" s="18"/>
      <c r="Q25" s="57"/>
    </row>
    <row r="26" spans="2:21" s="2" customFormat="1" ht="3" customHeight="1" x14ac:dyDescent="0.25">
      <c r="B26" s="16"/>
      <c r="H26" s="61"/>
      <c r="K26" s="61"/>
      <c r="N26" s="16"/>
      <c r="Q26" s="16"/>
    </row>
    <row r="27" spans="2:21" s="13" customFormat="1" ht="12" x14ac:dyDescent="0.2">
      <c r="B27" s="65">
        <v>2</v>
      </c>
      <c r="C27" s="66"/>
      <c r="E27" s="13" t="str">
        <f>REPT("Style",OR($C27="Doors",$C27="Drawers",$C27="Split Panels",$C27="Capping",$C27="Flat Panels")) &amp; REPT("Colour",$C27="Roller Doors")</f>
        <v/>
      </c>
      <c r="F27" s="27"/>
      <c r="G27" s="13" t="str">
        <f>REPT("Material",($C27&lt;&gt;"Capping"))</f>
        <v>Material</v>
      </c>
      <c r="H27" s="27"/>
      <c r="J27" s="13" t="str">
        <f>REPT("Hinge Drill Reference",$C27="Doors")&amp;
REPT("Configuration",$C27="Drawers")&amp;
REPT("Hinge Drill Reference",$C27="Frame Doors")&amp;
REPT("Hinge Drill Reference",$C27="Split Panels")</f>
        <v/>
      </c>
      <c r="K27" s="27"/>
      <c r="M27" s="13" t="str">
        <f>REPT("Quantity",$C27&lt;&gt;"Capping")&amp;REPT("3600mm Lengths",$C27="Capping")</f>
        <v>Quantity</v>
      </c>
      <c r="N27" s="28"/>
      <c r="P27" s="63" t="str">
        <f>REPT("1",$C27="Drawers")&amp;REPT("From Top",$C27="Doors")&amp;REPT("1",$F30="Pantry Door")</f>
        <v/>
      </c>
      <c r="Q27" s="26"/>
      <c r="R27" s="18"/>
      <c r="S27" s="67"/>
    </row>
    <row r="28" spans="2:21" s="13" customFormat="1" ht="12" x14ac:dyDescent="0.2">
      <c r="B28" s="65"/>
      <c r="C28" s="66"/>
      <c r="E28" s="13" t="str">
        <f>REPT("Colour",OR($C27="Doors",$C27="Drawers",$C27="Split Panels",$C27="Capping",$C27="Flat Panels")) &amp; REPT("Gloss Level",$C27="Roller Doors")</f>
        <v/>
      </c>
      <c r="F28" s="27"/>
      <c r="G28" s="13" t="str">
        <f>REPT("Edge Detail",OR($C27="Doors",$C27="Drawers",$C27="Split Panels"))&amp;
REPT("Paint Option",$C27="Flat Panels")</f>
        <v/>
      </c>
      <c r="H28" s="27"/>
      <c r="J28" s="13" t="str">
        <f>REPT("Type",OR($C27="Doors",$C27="Split Panels"))&amp;
REPT("Runner1",$C27="Drawers")</f>
        <v/>
      </c>
      <c r="K28" s="27"/>
      <c r="M28" s="13" t="str">
        <f>REPT("Internal Height",($C27="Roller Doors"))&amp;REPT("Height",OR($C27="Doors",$C27="Drawers",$C27="Split Panels",$C27="Flat Panels"))</f>
        <v/>
      </c>
      <c r="N28" s="28"/>
      <c r="P28" s="63" t="str">
        <f>REPT("2",AND($C27="Drawers",$H31&gt;1))&amp;REPT("From Bottom",$C27="Doors")&amp;REPT("2",$F30="Pantry Door")</f>
        <v/>
      </c>
      <c r="Q28" s="26"/>
      <c r="R28" s="18"/>
      <c r="S28" s="67"/>
    </row>
    <row r="29" spans="2:21" s="13" customFormat="1" ht="12" x14ac:dyDescent="0.2">
      <c r="B29" s="65"/>
      <c r="C29" s="66"/>
      <c r="E29" s="13" t="str">
        <f>REPT("Gloss Level",OR($C27="Doors",$C27="Drawers",$C27="Split Panels",$C27="Capping",$C27="Flat Panels"))</f>
        <v/>
      </c>
      <c r="F29" s="27"/>
      <c r="G29" s="13" t="str">
        <f>REPT("Finger Pull",$C27="Doors")&amp;
REPT("Finger Pull",$C27="Drawers")&amp;
REPT("Paint Option",$C27="Split Panels")</f>
        <v/>
      </c>
      <c r="H29" s="27"/>
      <c r="J29" s="13" t="str">
        <f>REPT("Runner2",AND($C27="Drawers",$H31&gt;1))&amp;
REPT("A",$C27="Split Panels")</f>
        <v/>
      </c>
      <c r="K29" s="27"/>
      <c r="M29" s="13" t="str">
        <f>REPT("Internal Width",($C27="Roller Doors"))&amp;REPT("Width",OR($C27="Doors",$C27="Drawers",$C27="Split Panels",$C27="Flat Panels"))</f>
        <v/>
      </c>
      <c r="N29" s="28"/>
      <c r="P29" s="63" t="str">
        <f>REPT("3",AND($C27="Drawers",$H31&gt;2))&amp;REPT("3",$F30="Pantry Door")</f>
        <v/>
      </c>
      <c r="Q29" s="26"/>
      <c r="R29" s="18"/>
      <c r="S29" s="67"/>
    </row>
    <row r="30" spans="2:21" s="13" customFormat="1" ht="12" x14ac:dyDescent="0.2">
      <c r="B30" s="63"/>
      <c r="E30" s="13" t="str">
        <f>REPT("Type",$C27="Split Panels")</f>
        <v/>
      </c>
      <c r="F30" s="27"/>
      <c r="G30" s="13" t="str">
        <f>REPT("Paint - D/S",$C27="Doors")&amp;
REPT("Paint - D/S",$C27="Drawers")</f>
        <v/>
      </c>
      <c r="H30" s="27"/>
      <c r="J30" s="13" t="str">
        <f>REPT("Runner3",AND($C27="Drawers",$H31&gt;2))&amp;
REPT("B",$C27="Split Panels")</f>
        <v/>
      </c>
      <c r="K30" s="27"/>
      <c r="M30" s="13" t="str">
        <f>REPT("Frame Width",$C27="Roller Doors")</f>
        <v/>
      </c>
      <c r="N30" s="28"/>
      <c r="P30" s="63" t="str">
        <f>REPT("4",AND($C27="Drawers",$H31&gt;3))&amp;REPT("4",$F30="Pantry Door")</f>
        <v/>
      </c>
      <c r="Q30" s="26"/>
      <c r="S30" s="67"/>
    </row>
    <row r="31" spans="2:21" s="13" customFormat="1" ht="12" x14ac:dyDescent="0.2">
      <c r="B31" s="63"/>
      <c r="E31" s="13" t="str">
        <f>REPT("Mullion #",$C27="Split Panels")</f>
        <v/>
      </c>
      <c r="F31" s="27"/>
      <c r="G31" s="13" t="str">
        <f>REPT("Drawers No",$C27="Drawers")</f>
        <v/>
      </c>
      <c r="H31" s="27"/>
      <c r="J31" s="13" t="str">
        <f>REPT("Runner4",AND($C27="Drawers",$H31&gt;3))&amp;REPT("C",$C27="Split Panels")</f>
        <v/>
      </c>
      <c r="K31" s="27"/>
      <c r="N31" s="28"/>
      <c r="P31" s="63" t="str">
        <f>REPT("5",AND($C27="Drawers",$H31&gt;4))</f>
        <v/>
      </c>
      <c r="Q31" s="26"/>
      <c r="S31" s="67"/>
    </row>
    <row r="32" spans="2:21" s="13" customFormat="1" ht="12" x14ac:dyDescent="0.2">
      <c r="B32" s="63"/>
      <c r="F32" s="14"/>
      <c r="H32" s="60"/>
      <c r="K32" s="60"/>
      <c r="N32" s="59"/>
      <c r="P32" s="18"/>
      <c r="Q32" s="63"/>
    </row>
    <row r="33" spans="2:19" s="2" customFormat="1" ht="3" customHeight="1" x14ac:dyDescent="0.25">
      <c r="B33" s="16"/>
      <c r="H33" s="61"/>
      <c r="K33" s="61"/>
      <c r="N33" s="16"/>
      <c r="Q33" s="16"/>
    </row>
    <row r="34" spans="2:19" s="13" customFormat="1" ht="12" x14ac:dyDescent="0.2">
      <c r="B34" s="65">
        <v>3</v>
      </c>
      <c r="C34" s="66"/>
      <c r="E34" s="13" t="str">
        <f>REPT("Style",OR($C34="Doors",$C34="Drawers",$C34="Split Panels",$C34="Capping",$C34="Flat Panels")) &amp; REPT("Colour",$C34="Roller Doors")</f>
        <v/>
      </c>
      <c r="F34" s="27"/>
      <c r="G34" s="13" t="str">
        <f>REPT("Material",($C34&lt;&gt;"Capping"))</f>
        <v>Material</v>
      </c>
      <c r="H34" s="27"/>
      <c r="J34" s="13" t="str">
        <f>REPT("Hinge Drill Reference",$C34="Doors")&amp;
REPT("Configuration",$C34="Drawers")&amp;
REPT("Hinge Drill Reference",$C34="Frame Doors")&amp;
REPT("Hinge Drill Reference",$C34="Split Panels")</f>
        <v/>
      </c>
      <c r="K34" s="27"/>
      <c r="M34" s="13" t="str">
        <f>REPT("Quantity",$C34&lt;&gt;"Capping")&amp;REPT("3600mm Lengths",$C34="Capping")</f>
        <v>Quantity</v>
      </c>
      <c r="N34" s="28"/>
      <c r="P34" s="63" t="str">
        <f>REPT("1",$C34="Drawers")&amp;REPT("From Top",$C34="Doors")&amp;REPT("1",$F37="Pantry Door")</f>
        <v/>
      </c>
      <c r="Q34" s="26"/>
      <c r="R34" s="18"/>
      <c r="S34" s="67"/>
    </row>
    <row r="35" spans="2:19" s="13" customFormat="1" ht="12" x14ac:dyDescent="0.2">
      <c r="B35" s="65"/>
      <c r="C35" s="66"/>
      <c r="E35" s="13" t="str">
        <f>REPT("Colour",OR($C34="Doors",$C34="Drawers",$C34="Split Panels",$C34="Capping",$C34="Flat Panels")) &amp; REPT("Gloss Level",$C34="Roller Doors")</f>
        <v/>
      </c>
      <c r="F35" s="27"/>
      <c r="G35" s="13" t="str">
        <f>REPT("Edge Detail",OR($C34="Doors",$C34="Drawers",$C34="Split Panels"))&amp;
REPT("Paint Option",$C34="Flat Panels")</f>
        <v/>
      </c>
      <c r="H35" s="27"/>
      <c r="J35" s="13" t="str">
        <f>REPT("Type",OR($C34="Doors",$C34="Split Panels"))&amp;
REPT("Runner1",$C34="Drawers")</f>
        <v/>
      </c>
      <c r="K35" s="27"/>
      <c r="M35" s="13" t="str">
        <f>REPT("Internal Height",($C34="Roller Doors"))&amp;REPT("Height",OR($C34="Doors",$C34="Drawers",$C34="Split Panels",$C34="Flat Panels"))</f>
        <v/>
      </c>
      <c r="N35" s="28"/>
      <c r="P35" s="63" t="str">
        <f>REPT("2",AND($C34="Drawers",$H38&gt;1))&amp;REPT("From Bottom",$C34="Doors")&amp;REPT("2",$F37="Pantry Door")</f>
        <v/>
      </c>
      <c r="Q35" s="26"/>
      <c r="R35" s="18"/>
      <c r="S35" s="67"/>
    </row>
    <row r="36" spans="2:19" s="13" customFormat="1" ht="12" x14ac:dyDescent="0.2">
      <c r="B36" s="65"/>
      <c r="C36" s="66"/>
      <c r="E36" s="13" t="str">
        <f>REPT("Gloss Level",OR($C34="Doors",$C34="Drawers",$C34="Split Panels",$C34="Capping",$C34="Flat Panels"))</f>
        <v/>
      </c>
      <c r="F36" s="27"/>
      <c r="G36" s="13" t="str">
        <f>REPT("Finger Pull",$C34="Doors")&amp;
REPT("Finger Pull",$C34="Drawers")&amp;
REPT("Paint Option",$C34="Split Panels")</f>
        <v/>
      </c>
      <c r="H36" s="27"/>
      <c r="J36" s="13" t="str">
        <f>REPT("Runner2",AND($C34="Drawers",$H38&gt;1))&amp;
REPT("A",$C34="Split Panels")</f>
        <v/>
      </c>
      <c r="K36" s="27"/>
      <c r="M36" s="13" t="str">
        <f>REPT("Internal Width",($C34="Roller Doors"))&amp;REPT("Width",OR($C34="Doors",$C34="Drawers",$C34="Split Panels",$C34="Flat Panels"))</f>
        <v/>
      </c>
      <c r="N36" s="28"/>
      <c r="P36" s="63" t="str">
        <f>REPT("3",AND($C34="Drawers",$H38&gt;2))&amp;REPT("3",$F37="Pantry Door")</f>
        <v/>
      </c>
      <c r="Q36" s="26"/>
      <c r="R36" s="18"/>
      <c r="S36" s="67"/>
    </row>
    <row r="37" spans="2:19" s="13" customFormat="1" ht="12" x14ac:dyDescent="0.2">
      <c r="B37" s="63"/>
      <c r="E37" s="13" t="str">
        <f>REPT("Type",$C34="Split Panels")</f>
        <v/>
      </c>
      <c r="F37" s="27"/>
      <c r="G37" s="13" t="str">
        <f>REPT("Paint - D/S",$C34="Doors")&amp;
REPT("Paint - D/S",$C34="Drawers")</f>
        <v/>
      </c>
      <c r="H37" s="27"/>
      <c r="J37" s="13" t="str">
        <f>REPT("Runner3",AND($C34="Drawers",$H38&gt;2))&amp;
REPT("B",$C34="Split Panels")</f>
        <v/>
      </c>
      <c r="K37" s="27"/>
      <c r="M37" s="13" t="str">
        <f>REPT("Frame Width",$C34="Roller Doors")</f>
        <v/>
      </c>
      <c r="N37" s="28"/>
      <c r="P37" s="63" t="str">
        <f>REPT("4",AND($C34="Drawers",$H38&gt;3))&amp;REPT("4",$F37="Pantry Door")</f>
        <v/>
      </c>
      <c r="Q37" s="26"/>
      <c r="S37" s="67"/>
    </row>
    <row r="38" spans="2:19" s="13" customFormat="1" ht="12" x14ac:dyDescent="0.2">
      <c r="B38" s="63"/>
      <c r="E38" s="13" t="str">
        <f>REPT("Mullion #",$C34="Split Panels")</f>
        <v/>
      </c>
      <c r="F38" s="27"/>
      <c r="G38" s="13" t="str">
        <f>REPT("Drawers No",$C34="Drawers")</f>
        <v/>
      </c>
      <c r="H38" s="27"/>
      <c r="J38" s="13" t="str">
        <f>REPT("Runner4",AND($C34="Drawers",$H38&gt;3))&amp;REPT("C",$C34="Split Panels")</f>
        <v/>
      </c>
      <c r="K38" s="27"/>
      <c r="N38" s="28"/>
      <c r="P38" s="63" t="str">
        <f>REPT("5",AND($C34="Drawers",$H38&gt;4))</f>
        <v/>
      </c>
      <c r="Q38" s="26"/>
      <c r="S38" s="67"/>
    </row>
    <row r="39" spans="2:19" s="13" customFormat="1" ht="12" x14ac:dyDescent="0.2">
      <c r="B39" s="63"/>
      <c r="F39" s="14"/>
      <c r="H39" s="60"/>
      <c r="K39" s="60"/>
      <c r="N39" s="59"/>
      <c r="P39" s="18"/>
      <c r="Q39" s="63"/>
    </row>
    <row r="40" spans="2:19" s="2" customFormat="1" ht="3" customHeight="1" x14ac:dyDescent="0.25">
      <c r="B40" s="16"/>
      <c r="H40" s="61"/>
      <c r="K40" s="61"/>
      <c r="N40" s="16"/>
      <c r="Q40" s="16"/>
    </row>
    <row r="41" spans="2:19" s="13" customFormat="1" ht="12" x14ac:dyDescent="0.2">
      <c r="B41" s="65">
        <v>4</v>
      </c>
      <c r="C41" s="66"/>
      <c r="E41" s="13" t="str">
        <f>REPT("Style",OR($C41="Doors",$C41="Drawers",$C41="Split Panels",$C41="Capping",$C41="Flat Panels")) &amp; REPT("Colour",$C41="Roller Doors")</f>
        <v/>
      </c>
      <c r="F41" s="27"/>
      <c r="G41" s="13" t="str">
        <f>REPT("Material",($C41&lt;&gt;"Capping"))</f>
        <v>Material</v>
      </c>
      <c r="H41" s="27"/>
      <c r="J41" s="13" t="str">
        <f>REPT("Hinge Drill Reference",$C41="Doors")&amp;
REPT("Configuration",$C41="Drawers")&amp;
REPT("Hinge Drill Reference",$C41="Frame Doors")&amp;
REPT("Hinge Drill Reference",$C41="Split Panels")</f>
        <v/>
      </c>
      <c r="K41" s="27"/>
      <c r="M41" s="13" t="str">
        <f>REPT("Quantity",$C41&lt;&gt;"Capping")&amp;REPT("3600mm Lengths",$C41="Capping")</f>
        <v>Quantity</v>
      </c>
      <c r="N41" s="28"/>
      <c r="P41" s="63" t="str">
        <f>REPT("1",$C41="Drawers")&amp;REPT("From Top",$C41="Doors")&amp;REPT("1",$F44="Pantry Door")</f>
        <v/>
      </c>
      <c r="Q41" s="26"/>
      <c r="R41" s="18"/>
      <c r="S41" s="67"/>
    </row>
    <row r="42" spans="2:19" s="13" customFormat="1" ht="12" x14ac:dyDescent="0.2">
      <c r="B42" s="65"/>
      <c r="C42" s="66"/>
      <c r="E42" s="13" t="str">
        <f>REPT("Colour",OR($C41="Doors",$C41="Drawers",$C41="Split Panels",$C41="Capping",$C41="Flat Panels")) &amp; REPT("Gloss Level",$C41="Roller Doors")</f>
        <v/>
      </c>
      <c r="F42" s="27"/>
      <c r="G42" s="13" t="str">
        <f>REPT("Edge Detail",OR($C41="Doors",$C41="Drawers",$C41="Split Panels"))&amp;
REPT("Paint Option",$C41="Flat Panels")</f>
        <v/>
      </c>
      <c r="H42" s="27"/>
      <c r="J42" s="13" t="str">
        <f>REPT("Type",OR($C41="Doors",$C41="Split Panels"))&amp;
REPT("Runner1",$C41="Drawers")</f>
        <v/>
      </c>
      <c r="K42" s="27"/>
      <c r="M42" s="13" t="str">
        <f>REPT("Internal Height",($C41="Roller Doors"))&amp;REPT("Height",OR($C41="Doors",$C41="Drawers",$C41="Split Panels",$C41="Flat Panels"))</f>
        <v/>
      </c>
      <c r="N42" s="28"/>
      <c r="P42" s="63" t="str">
        <f>REPT("2",AND($C41="Drawers",$H45&gt;1))&amp;REPT("From Bottom",$C41="Doors")&amp;REPT("2",$F44="Pantry Door")</f>
        <v/>
      </c>
      <c r="Q42" s="26"/>
      <c r="R42" s="18"/>
      <c r="S42" s="67"/>
    </row>
    <row r="43" spans="2:19" s="13" customFormat="1" ht="12" x14ac:dyDescent="0.2">
      <c r="B43" s="65"/>
      <c r="C43" s="66"/>
      <c r="E43" s="13" t="str">
        <f>REPT("Gloss Level",OR($C41="Doors",$C41="Drawers",$C41="Split Panels",$C41="Capping",$C41="Flat Panels"))</f>
        <v/>
      </c>
      <c r="F43" s="27"/>
      <c r="G43" s="13" t="str">
        <f>REPT("Finger Pull",$C41="Doors")&amp;
REPT("Finger Pull",$C41="Drawers")&amp;
REPT("Paint Option",$C41="Split Panels")</f>
        <v/>
      </c>
      <c r="H43" s="27"/>
      <c r="J43" s="13" t="str">
        <f>REPT("Runner2",AND($C41="Drawers",$H45&gt;1))&amp;
REPT("A",$C41="Split Panels")</f>
        <v/>
      </c>
      <c r="K43" s="27"/>
      <c r="M43" s="13" t="str">
        <f>REPT("Internal Width",($C41="Roller Doors"))&amp;REPT("Width",OR($C41="Doors",$C41="Drawers",$C41="Split Panels",$C41="Flat Panels"))</f>
        <v/>
      </c>
      <c r="N43" s="28"/>
      <c r="P43" s="63" t="str">
        <f>REPT("3",AND($C41="Drawers",$H45&gt;2))&amp;REPT("3",$F44="Pantry Door")</f>
        <v/>
      </c>
      <c r="Q43" s="26"/>
      <c r="R43" s="18"/>
      <c r="S43" s="67"/>
    </row>
    <row r="44" spans="2:19" s="13" customFormat="1" ht="12" x14ac:dyDescent="0.2">
      <c r="B44" s="63"/>
      <c r="E44" s="13" t="str">
        <f>REPT("Type",$C41="Split Panels")</f>
        <v/>
      </c>
      <c r="F44" s="27"/>
      <c r="G44" s="13" t="str">
        <f>REPT("Paint - D/S",$C41="Doors")&amp;
REPT("Paint - D/S",$C41="Drawers")</f>
        <v/>
      </c>
      <c r="H44" s="27"/>
      <c r="J44" s="13" t="str">
        <f>REPT("Runner3",AND($C41="Drawers",$H45&gt;2))&amp;
REPT("B",$C41="Split Panels")</f>
        <v/>
      </c>
      <c r="K44" s="27"/>
      <c r="M44" s="13" t="str">
        <f>REPT("Frame Width",$C41="Roller Doors")</f>
        <v/>
      </c>
      <c r="N44" s="28"/>
      <c r="P44" s="63" t="str">
        <f>REPT("4",AND($C41="Drawers",$H45&gt;3))&amp;REPT("4",$F44="Pantry Door")</f>
        <v/>
      </c>
      <c r="Q44" s="26"/>
      <c r="S44" s="67"/>
    </row>
    <row r="45" spans="2:19" s="13" customFormat="1" ht="12" x14ac:dyDescent="0.2">
      <c r="B45" s="63"/>
      <c r="E45" s="13" t="str">
        <f>REPT("Mullion #",$C41="Split Panels")</f>
        <v/>
      </c>
      <c r="F45" s="27"/>
      <c r="G45" s="13" t="str">
        <f>REPT("Drawers No",$C41="Drawers")</f>
        <v/>
      </c>
      <c r="H45" s="27"/>
      <c r="J45" s="13" t="str">
        <f>REPT("Runner4",AND($C41="Drawers",$H45&gt;3))&amp;REPT("C",$C41="Split Panels")</f>
        <v/>
      </c>
      <c r="K45" s="27"/>
      <c r="N45" s="28"/>
      <c r="P45" s="63" t="str">
        <f>REPT("5",AND($C41="Drawers",$H45&gt;4))</f>
        <v/>
      </c>
      <c r="Q45" s="26"/>
      <c r="S45" s="67"/>
    </row>
    <row r="46" spans="2:19" s="13" customFormat="1" ht="12" x14ac:dyDescent="0.2">
      <c r="B46" s="63"/>
      <c r="F46" s="14"/>
      <c r="H46" s="60"/>
      <c r="K46" s="60"/>
      <c r="N46" s="59"/>
      <c r="P46" s="18"/>
      <c r="Q46" s="63"/>
    </row>
    <row r="47" spans="2:19" s="2" customFormat="1" ht="3" customHeight="1" x14ac:dyDescent="0.25">
      <c r="B47" s="16"/>
      <c r="H47" s="61"/>
      <c r="K47" s="61"/>
      <c r="N47" s="16"/>
      <c r="Q47" s="16"/>
    </row>
    <row r="48" spans="2:19" s="13" customFormat="1" ht="12" x14ac:dyDescent="0.2">
      <c r="B48" s="65">
        <v>5</v>
      </c>
      <c r="C48" s="66"/>
      <c r="E48" s="13" t="str">
        <f>REPT("Style",OR($C48="Doors",$C48="Drawers",$C48="Split Panels",$C48="Capping",$C48="Flat Panels")) &amp; REPT("Colour",$C48="Roller Doors")</f>
        <v/>
      </c>
      <c r="F48" s="27"/>
      <c r="G48" s="13" t="str">
        <f>REPT("Material",($C48&lt;&gt;"Capping"))</f>
        <v>Material</v>
      </c>
      <c r="H48" s="27"/>
      <c r="J48" s="13" t="str">
        <f>REPT("Hinge Drill Reference",$C48="Doors")&amp;
REPT("Configuration",$C48="Drawers")&amp;
REPT("Hinge Drill Reference",$C48="Frame Doors")&amp;
REPT("Hinge Drill Reference",$C48="Split Panels")</f>
        <v/>
      </c>
      <c r="K48" s="27"/>
      <c r="M48" s="13" t="str">
        <f>REPT("Quantity",$C48&lt;&gt;"Capping")&amp;REPT("3600mm Lengths",$C48="Capping")</f>
        <v>Quantity</v>
      </c>
      <c r="N48" s="28"/>
      <c r="P48" s="63" t="str">
        <f>REPT("1",$C48="Drawers")&amp;REPT("From Top",$C48="Doors")&amp;REPT("1",$F51="Pantry Door")</f>
        <v/>
      </c>
      <c r="Q48" s="26"/>
      <c r="R48" s="18"/>
      <c r="S48" s="67"/>
    </row>
    <row r="49" spans="2:19" s="13" customFormat="1" ht="12" x14ac:dyDescent="0.2">
      <c r="B49" s="65"/>
      <c r="C49" s="66"/>
      <c r="E49" s="13" t="str">
        <f>REPT("Colour",OR($C48="Doors",$C48="Drawers",$C48="Split Panels",$C48="Capping",$C48="Flat Panels")) &amp; REPT("Gloss Level",$C48="Roller Doors")</f>
        <v/>
      </c>
      <c r="F49" s="27"/>
      <c r="G49" s="13" t="str">
        <f>REPT("Edge Detail",OR($C48="Doors",$C48="Drawers",$C48="Split Panels"))&amp;
REPT("Paint Option",$C48="Flat Panels")</f>
        <v/>
      </c>
      <c r="H49" s="27"/>
      <c r="J49" s="13" t="str">
        <f>REPT("Type",OR($C48="Doors",$C48="Split Panels"))&amp;
REPT("Runner1",$C48="Drawers")</f>
        <v/>
      </c>
      <c r="K49" s="27"/>
      <c r="M49" s="13" t="str">
        <f>REPT("Internal Height",($C48="Roller Doors"))&amp;REPT("Height",OR($C48="Doors",$C48="Drawers",$C48="Split Panels",$C48="Flat Panels"))</f>
        <v/>
      </c>
      <c r="N49" s="28"/>
      <c r="P49" s="63" t="str">
        <f>REPT("2",AND($C48="Drawers",$H52&gt;1))&amp;REPT("From Bottom",$C48="Doors")&amp;REPT("2",$F51="Pantry Door")</f>
        <v/>
      </c>
      <c r="Q49" s="26"/>
      <c r="R49" s="18"/>
      <c r="S49" s="67"/>
    </row>
    <row r="50" spans="2:19" s="13" customFormat="1" ht="12" x14ac:dyDescent="0.2">
      <c r="B50" s="65"/>
      <c r="C50" s="66"/>
      <c r="E50" s="13" t="str">
        <f>REPT("Gloss Level",OR($C48="Doors",$C48="Drawers",$C48="Split Panels",$C48="Capping",$C48="Flat Panels"))</f>
        <v/>
      </c>
      <c r="F50" s="27"/>
      <c r="G50" s="13" t="str">
        <f>REPT("Finger Pull",$C48="Doors")&amp;
REPT("Finger Pull",$C48="Drawers")&amp;
REPT("Paint Option",$C48="Split Panels")</f>
        <v/>
      </c>
      <c r="H50" s="27"/>
      <c r="J50" s="13" t="str">
        <f>REPT("Runner2",AND($C48="Drawers",$H52&gt;1))&amp;
REPT("A",$C48="Split Panels")</f>
        <v/>
      </c>
      <c r="K50" s="27"/>
      <c r="M50" s="13" t="str">
        <f>REPT("Internal Width",($C48="Roller Doors"))&amp;REPT("Width",OR($C48="Doors",$C48="Drawers",$C48="Split Panels",$C48="Flat Panels"))</f>
        <v/>
      </c>
      <c r="N50" s="28"/>
      <c r="P50" s="63" t="str">
        <f>REPT("3",AND($C48="Drawers",$H52&gt;2))&amp;REPT("3",$F51="Pantry Door")</f>
        <v/>
      </c>
      <c r="Q50" s="26"/>
      <c r="R50" s="18"/>
      <c r="S50" s="67"/>
    </row>
    <row r="51" spans="2:19" s="13" customFormat="1" ht="12" x14ac:dyDescent="0.2">
      <c r="B51" s="63"/>
      <c r="E51" s="13" t="str">
        <f>REPT("Type",$C48="Split Panels")</f>
        <v/>
      </c>
      <c r="F51" s="27"/>
      <c r="G51" s="13" t="str">
        <f>REPT("Paint - D/S",$C48="Doors")&amp;
REPT("Paint - D/S",$C48="Drawers")</f>
        <v/>
      </c>
      <c r="H51" s="27"/>
      <c r="J51" s="13" t="str">
        <f>REPT("Runner3",AND($C48="Drawers",$H52&gt;2))&amp;
REPT("B",$C48="Split Panels")</f>
        <v/>
      </c>
      <c r="K51" s="27"/>
      <c r="M51" s="13" t="str">
        <f>REPT("Frame Width",$C48="Roller Doors")</f>
        <v/>
      </c>
      <c r="N51" s="28"/>
      <c r="P51" s="63" t="str">
        <f>REPT("4",AND($C48="Drawers",$H52&gt;3))&amp;REPT("4",$F51="Pantry Door")</f>
        <v/>
      </c>
      <c r="Q51" s="26"/>
      <c r="S51" s="67"/>
    </row>
    <row r="52" spans="2:19" s="13" customFormat="1" ht="12" x14ac:dyDescent="0.2">
      <c r="B52" s="63"/>
      <c r="E52" s="13" t="str">
        <f>REPT("Mullion #",$C48="Split Panels")</f>
        <v/>
      </c>
      <c r="F52" s="27"/>
      <c r="G52" s="13" t="str">
        <f>REPT("Drawers No",$C48="Drawers")</f>
        <v/>
      </c>
      <c r="H52" s="27"/>
      <c r="J52" s="13" t="str">
        <f>REPT("Runner4",AND($C48="Drawers",$H52&gt;3))&amp;REPT("C",$C48="Split Panels")</f>
        <v/>
      </c>
      <c r="K52" s="27"/>
      <c r="N52" s="28"/>
      <c r="P52" s="63" t="str">
        <f>REPT("5",AND($C48="Drawers",$H52&gt;4))</f>
        <v/>
      </c>
      <c r="Q52" s="26"/>
      <c r="S52" s="67"/>
    </row>
    <row r="53" spans="2:19" s="13" customFormat="1" ht="12" x14ac:dyDescent="0.2">
      <c r="B53" s="63"/>
      <c r="F53" s="14"/>
      <c r="H53" s="60"/>
      <c r="K53" s="60"/>
      <c r="N53" s="59"/>
      <c r="P53" s="18"/>
      <c r="Q53" s="63"/>
    </row>
    <row r="54" spans="2:19" s="2" customFormat="1" ht="3" customHeight="1" x14ac:dyDescent="0.25">
      <c r="B54" s="16"/>
      <c r="H54" s="61"/>
      <c r="K54" s="61"/>
      <c r="N54" s="16"/>
      <c r="Q54" s="16"/>
    </row>
    <row r="55" spans="2:19" s="13" customFormat="1" ht="12" x14ac:dyDescent="0.2">
      <c r="B55" s="65">
        <v>6</v>
      </c>
      <c r="C55" s="66"/>
      <c r="E55" s="13" t="str">
        <f>REPT("Style",OR($C55="Doors",$C55="Drawers",$C55="Split Panels",$C55="Capping",$C55="Flat Panels")) &amp; REPT("Colour",$C55="Roller Doors")</f>
        <v/>
      </c>
      <c r="F55" s="27"/>
      <c r="G55" s="13" t="str">
        <f>REPT("Material",($C55&lt;&gt;"Capping"))</f>
        <v>Material</v>
      </c>
      <c r="H55" s="27"/>
      <c r="J55" s="13" t="str">
        <f>REPT("Hinge Drill Reference",$C55="Doors")&amp;
REPT("Configuration",$C55="Drawers")&amp;
REPT("Hinge Drill Reference",$C55="Frame Doors")&amp;
REPT("Hinge Drill Reference",$C55="Split Panels")</f>
        <v/>
      </c>
      <c r="K55" s="27"/>
      <c r="M55" s="13" t="str">
        <f>REPT("Quantity",$C55&lt;&gt;"Capping")&amp;REPT("3600mm Lengths",$C55="Capping")</f>
        <v>Quantity</v>
      </c>
      <c r="N55" s="28"/>
      <c r="P55" s="63" t="str">
        <f>REPT("1",$C55="Drawers")&amp;REPT("From Top",$C55="Doors")&amp;REPT("1",$F58="Pantry Door")</f>
        <v/>
      </c>
      <c r="Q55" s="26"/>
      <c r="R55" s="18"/>
      <c r="S55" s="67"/>
    </row>
    <row r="56" spans="2:19" s="13" customFormat="1" ht="12" x14ac:dyDescent="0.2">
      <c r="B56" s="65"/>
      <c r="C56" s="66"/>
      <c r="E56" s="13" t="str">
        <f>REPT("Colour",OR($C55="Doors",$C55="Drawers",$C55="Split Panels",$C55="Capping",$C55="Flat Panels")) &amp; REPT("Gloss Level",$C55="Roller Doors")</f>
        <v/>
      </c>
      <c r="F56" s="27"/>
      <c r="G56" s="13" t="str">
        <f>REPT("Edge Detail",OR($C55="Doors",$C55="Drawers",$C55="Split Panels"))&amp;
REPT("Paint Option",$C55="Flat Panels")</f>
        <v/>
      </c>
      <c r="H56" s="27"/>
      <c r="J56" s="13" t="str">
        <f>REPT("Type",OR($C55="Doors",$C55="Split Panels"))&amp;
REPT("Runner1",$C55="Drawers")</f>
        <v/>
      </c>
      <c r="K56" s="27"/>
      <c r="M56" s="13" t="str">
        <f>REPT("Internal Height",($C55="Roller Doors"))&amp;REPT("Height",OR($C55="Doors",$C55="Drawers",$C55="Split Panels",$C55="Flat Panels"))</f>
        <v/>
      </c>
      <c r="N56" s="28"/>
      <c r="P56" s="63" t="str">
        <f>REPT("2",AND($C55="Drawers",$H59&gt;1))&amp;REPT("From Bottom",$C55="Doors")&amp;REPT("2",$F58="Pantry Door")</f>
        <v/>
      </c>
      <c r="Q56" s="26"/>
      <c r="R56" s="18"/>
      <c r="S56" s="67"/>
    </row>
    <row r="57" spans="2:19" s="13" customFormat="1" ht="12" x14ac:dyDescent="0.2">
      <c r="B57" s="65"/>
      <c r="C57" s="66"/>
      <c r="E57" s="13" t="str">
        <f>REPT("Gloss Level",OR($C55="Doors",$C55="Drawers",$C55="Split Panels",$C55="Capping",$C55="Flat Panels"))</f>
        <v/>
      </c>
      <c r="F57" s="27"/>
      <c r="G57" s="13" t="str">
        <f>REPT("Finger Pull",$C55="Doors")&amp;
REPT("Finger Pull",$C55="Drawers")&amp;
REPT("Paint Option",$C55="Split Panels")</f>
        <v/>
      </c>
      <c r="H57" s="27"/>
      <c r="J57" s="13" t="str">
        <f>REPT("Runner2",AND($C55="Drawers",$H59&gt;1))&amp;
REPT("A",$C55="Split Panels")</f>
        <v/>
      </c>
      <c r="K57" s="27"/>
      <c r="M57" s="13" t="str">
        <f>REPT("Internal Width",($C55="Roller Doors"))&amp;REPT("Width",OR($C55="Doors",$C55="Drawers",$C55="Split Panels",$C55="Flat Panels"))</f>
        <v/>
      </c>
      <c r="N57" s="28"/>
      <c r="P57" s="63" t="str">
        <f>REPT("3",AND($C55="Drawers",$H59&gt;2))&amp;REPT("3",$F58="Pantry Door")</f>
        <v/>
      </c>
      <c r="Q57" s="26"/>
      <c r="R57" s="18"/>
      <c r="S57" s="67"/>
    </row>
    <row r="58" spans="2:19" s="13" customFormat="1" ht="12" x14ac:dyDescent="0.2">
      <c r="B58" s="63"/>
      <c r="E58" s="13" t="str">
        <f>REPT("Type",$C55="Split Panels")</f>
        <v/>
      </c>
      <c r="F58" s="27"/>
      <c r="G58" s="13" t="str">
        <f>REPT("Paint - D/S",$C55="Doors")&amp;
REPT("Paint - D/S",$C55="Drawers")</f>
        <v/>
      </c>
      <c r="H58" s="27"/>
      <c r="J58" s="13" t="str">
        <f>REPT("Runner3",AND($C55="Drawers",$H59&gt;2))&amp;
REPT("B",$C55="Split Panels")</f>
        <v/>
      </c>
      <c r="K58" s="27"/>
      <c r="M58" s="13" t="str">
        <f>REPT("Frame Width",$C55="Roller Doors")</f>
        <v/>
      </c>
      <c r="N58" s="28"/>
      <c r="P58" s="63" t="str">
        <f>REPT("4",AND($C55="Drawers",$H59&gt;3))&amp;REPT("4",$F58="Pantry Door")</f>
        <v/>
      </c>
      <c r="Q58" s="26"/>
      <c r="S58" s="67"/>
    </row>
    <row r="59" spans="2:19" s="13" customFormat="1" ht="12" x14ac:dyDescent="0.2">
      <c r="B59" s="63"/>
      <c r="E59" s="13" t="str">
        <f>REPT("Mullion #",$C55="Split Panels")</f>
        <v/>
      </c>
      <c r="F59" s="27"/>
      <c r="G59" s="13" t="str">
        <f>REPT("Drawers No",$C55="Drawers")</f>
        <v/>
      </c>
      <c r="H59" s="27"/>
      <c r="J59" s="13" t="str">
        <f>REPT("Runner4",AND($C55="Drawers",$H59&gt;3))&amp;REPT("C",$C55="Split Panels")</f>
        <v/>
      </c>
      <c r="K59" s="27"/>
      <c r="N59" s="28"/>
      <c r="P59" s="63" t="str">
        <f>REPT("5",AND($C55="Drawers",$H59&gt;4))</f>
        <v/>
      </c>
      <c r="Q59" s="26"/>
      <c r="S59" s="67"/>
    </row>
    <row r="60" spans="2:19" s="13" customFormat="1" ht="12" x14ac:dyDescent="0.2">
      <c r="B60" s="63"/>
      <c r="F60" s="14"/>
      <c r="H60" s="60"/>
      <c r="K60" s="60"/>
      <c r="N60" s="59"/>
      <c r="P60" s="18"/>
      <c r="Q60" s="63"/>
    </row>
    <row r="61" spans="2:19" s="2" customFormat="1" ht="3" customHeight="1" x14ac:dyDescent="0.25">
      <c r="B61" s="16"/>
      <c r="H61" s="61"/>
      <c r="K61" s="61"/>
      <c r="N61" s="16"/>
      <c r="Q61" s="16"/>
    </row>
    <row r="62" spans="2:19" s="13" customFormat="1" ht="12" x14ac:dyDescent="0.2">
      <c r="B62" s="65">
        <v>7</v>
      </c>
      <c r="C62" s="66"/>
      <c r="E62" s="13" t="str">
        <f>REPT("Style",OR($C62="Doors",$C62="Drawers",$C62="Split Panels",$C62="Capping",$C62="Flat Panels")) &amp; REPT("Colour",$C62="Roller Doors")</f>
        <v/>
      </c>
      <c r="F62" s="27"/>
      <c r="G62" s="13" t="str">
        <f>REPT("Material",($C62&lt;&gt;"Capping"))</f>
        <v>Material</v>
      </c>
      <c r="H62" s="27"/>
      <c r="J62" s="13" t="str">
        <f>REPT("Hinge Drill Reference",$C62="Doors")&amp;
REPT("Configuration",$C62="Drawers")&amp;
REPT("Hinge Drill Reference",$C62="Frame Doors")&amp;
REPT("Hinge Drill Reference",$C62="Split Panels")</f>
        <v/>
      </c>
      <c r="K62" s="27"/>
      <c r="M62" s="13" t="str">
        <f>REPT("Quantity",$C62&lt;&gt;"Capping")&amp;REPT("3600mm Lengths",$C62="Capping")</f>
        <v>Quantity</v>
      </c>
      <c r="N62" s="28"/>
      <c r="P62" s="63" t="str">
        <f>REPT("1",$C62="Drawers")&amp;REPT("From Top",$C62="Doors")&amp;REPT("1",$F65="Pantry Door")</f>
        <v/>
      </c>
      <c r="Q62" s="26"/>
      <c r="R62" s="18"/>
      <c r="S62" s="67"/>
    </row>
    <row r="63" spans="2:19" s="13" customFormat="1" ht="12" x14ac:dyDescent="0.2">
      <c r="B63" s="65"/>
      <c r="C63" s="66"/>
      <c r="E63" s="13" t="str">
        <f>REPT("Colour",OR($C62="Doors",$C62="Drawers",$C62="Split Panels",$C62="Capping",$C62="Flat Panels")) &amp; REPT("Gloss Level",$C62="Roller Doors")</f>
        <v/>
      </c>
      <c r="F63" s="27"/>
      <c r="G63" s="13" t="str">
        <f>REPT("Edge Detail",OR($C62="Doors",$C62="Drawers",$C62="Split Panels"))&amp;
REPT("Paint Option",$C62="Flat Panels")</f>
        <v/>
      </c>
      <c r="H63" s="27"/>
      <c r="J63" s="13" t="str">
        <f>REPT("Type",OR($C62="Doors",$C62="Split Panels"))&amp;
REPT("Runner1",$C62="Drawers")</f>
        <v/>
      </c>
      <c r="K63" s="27"/>
      <c r="M63" s="13" t="str">
        <f>REPT("Internal Height",($C62="Roller Doors"))&amp;REPT("Height",OR($C62="Doors",$C62="Drawers",$C62="Split Panels",$C62="Flat Panels"))</f>
        <v/>
      </c>
      <c r="N63" s="28"/>
      <c r="P63" s="63" t="str">
        <f>REPT("2",AND($C62="Drawers",$H66&gt;1))&amp;REPT("From Bottom",$C62="Doors")&amp;REPT("2",$F65="Pantry Door")</f>
        <v/>
      </c>
      <c r="Q63" s="26"/>
      <c r="R63" s="18"/>
      <c r="S63" s="67"/>
    </row>
    <row r="64" spans="2:19" s="13" customFormat="1" ht="12" x14ac:dyDescent="0.2">
      <c r="B64" s="65"/>
      <c r="C64" s="66"/>
      <c r="E64" s="13" t="str">
        <f>REPT("Gloss Level",OR($C62="Doors",$C62="Drawers",$C62="Split Panels",$C62="Capping",$C62="Flat Panels"))</f>
        <v/>
      </c>
      <c r="F64" s="27"/>
      <c r="G64" s="13" t="str">
        <f>REPT("Finger Pull",$C62="Doors")&amp;
REPT("Finger Pull",$C62="Drawers")&amp;
REPT("Paint Option",$C62="Split Panels")</f>
        <v/>
      </c>
      <c r="H64" s="27"/>
      <c r="J64" s="13" t="str">
        <f>REPT("Runner2",AND($C62="Drawers",$H66&gt;1))&amp;
REPT("A",$C62="Split Panels")</f>
        <v/>
      </c>
      <c r="K64" s="27"/>
      <c r="M64" s="13" t="str">
        <f>REPT("Internal Width",($C62="Roller Doors"))&amp;REPT("Width",OR($C62="Doors",$C62="Drawers",$C62="Split Panels",$C62="Flat Panels"))</f>
        <v/>
      </c>
      <c r="N64" s="28"/>
      <c r="P64" s="63" t="str">
        <f>REPT("3",AND($C62="Drawers",$H66&gt;2))&amp;REPT("3",$F65="Pantry Door")</f>
        <v/>
      </c>
      <c r="Q64" s="26"/>
      <c r="R64" s="18"/>
      <c r="S64" s="67"/>
    </row>
    <row r="65" spans="2:19" s="13" customFormat="1" ht="12" x14ac:dyDescent="0.2">
      <c r="B65" s="63"/>
      <c r="E65" s="13" t="str">
        <f>REPT("Type",$C62="Split Panels")</f>
        <v/>
      </c>
      <c r="F65" s="27"/>
      <c r="G65" s="13" t="str">
        <f>REPT("Paint - D/S",$C62="Doors")&amp;
REPT("Paint - D/S",$C62="Drawers")</f>
        <v/>
      </c>
      <c r="H65" s="27"/>
      <c r="J65" s="13" t="str">
        <f>REPT("Runner3",AND($C62="Drawers",$H66&gt;2))&amp;
REPT("B",$C62="Split Panels")</f>
        <v/>
      </c>
      <c r="K65" s="27"/>
      <c r="M65" s="13" t="str">
        <f>REPT("Frame Width",$C62="Roller Doors")</f>
        <v/>
      </c>
      <c r="N65" s="28"/>
      <c r="P65" s="63" t="str">
        <f>REPT("4",AND($C62="Drawers",$H66&gt;3))&amp;REPT("4",$F65="Pantry Door")</f>
        <v/>
      </c>
      <c r="Q65" s="26"/>
      <c r="S65" s="67"/>
    </row>
    <row r="66" spans="2:19" s="13" customFormat="1" ht="12" x14ac:dyDescent="0.2">
      <c r="B66" s="63"/>
      <c r="E66" s="13" t="str">
        <f>REPT("Mullion #",$C62="Split Panels")</f>
        <v/>
      </c>
      <c r="F66" s="27"/>
      <c r="G66" s="13" t="str">
        <f>REPT("Drawers No",$C62="Drawers")</f>
        <v/>
      </c>
      <c r="H66" s="27"/>
      <c r="J66" s="13" t="str">
        <f>REPT("Runner4",AND($C62="Drawers",$H66&gt;3))&amp;REPT("C",$C62="Split Panels")</f>
        <v/>
      </c>
      <c r="K66" s="27"/>
      <c r="N66" s="28"/>
      <c r="P66" s="63" t="str">
        <f>REPT("5",AND($C62="Drawers",$H66&gt;4))</f>
        <v/>
      </c>
      <c r="Q66" s="26"/>
      <c r="S66" s="67"/>
    </row>
    <row r="67" spans="2:19" s="13" customFormat="1" ht="12" x14ac:dyDescent="0.2">
      <c r="B67" s="63"/>
      <c r="F67" s="14"/>
      <c r="H67" s="60"/>
      <c r="K67" s="60"/>
      <c r="N67" s="59"/>
      <c r="P67" s="18"/>
      <c r="Q67" s="63"/>
    </row>
    <row r="68" spans="2:19" s="2" customFormat="1" ht="3" customHeight="1" x14ac:dyDescent="0.25">
      <c r="B68" s="16"/>
      <c r="H68" s="61"/>
      <c r="K68" s="61"/>
      <c r="N68" s="16"/>
      <c r="Q68" s="16"/>
    </row>
    <row r="69" spans="2:19" s="13" customFormat="1" ht="12" x14ac:dyDescent="0.2">
      <c r="B69" s="65">
        <v>8</v>
      </c>
      <c r="C69" s="66"/>
      <c r="E69" s="13" t="str">
        <f>REPT("Style",OR($C69="Doors",$C69="Drawers",$C69="Split Panels",$C69="Capping",$C69="Flat Panels")) &amp; REPT("Colour",$C69="Roller Doors")</f>
        <v/>
      </c>
      <c r="F69" s="27"/>
      <c r="G69" s="13" t="str">
        <f>REPT("Material",($C69&lt;&gt;"Capping"))</f>
        <v>Material</v>
      </c>
      <c r="H69" s="27"/>
      <c r="J69" s="13" t="str">
        <f>REPT("Hinge Drill Reference",$C69="Doors")&amp;
REPT("Configuration",$C69="Drawers")&amp;
REPT("Hinge Drill Reference",$C69="Frame Doors")&amp;
REPT("Hinge Drill Reference",$C69="Split Panels")</f>
        <v/>
      </c>
      <c r="K69" s="27"/>
      <c r="M69" s="13" t="str">
        <f>REPT("Quantity",$C69&lt;&gt;"Capping")&amp;REPT("3600mm Lengths",$C69="Capping")</f>
        <v>Quantity</v>
      </c>
      <c r="N69" s="28"/>
      <c r="P69" s="63" t="str">
        <f>REPT("1",$C69="Drawers")&amp;REPT("From Top",$C69="Doors")&amp;REPT("1",$F72="Pantry Door")</f>
        <v/>
      </c>
      <c r="Q69" s="26"/>
      <c r="R69" s="18"/>
      <c r="S69" s="67"/>
    </row>
    <row r="70" spans="2:19" s="13" customFormat="1" ht="12" x14ac:dyDescent="0.2">
      <c r="B70" s="65"/>
      <c r="C70" s="66"/>
      <c r="E70" s="13" t="str">
        <f>REPT("Colour",OR($C69="Doors",$C69="Drawers",$C69="Split Panels",$C69="Capping",$C69="Flat Panels")) &amp; REPT("Gloss Level",$C69="Roller Doors")</f>
        <v/>
      </c>
      <c r="F70" s="27"/>
      <c r="G70" s="13" t="str">
        <f>REPT("Edge Detail",OR($C69="Doors",$C69="Drawers",$C69="Split Panels"))&amp;
REPT("Paint Option",$C69="Flat Panels")</f>
        <v/>
      </c>
      <c r="H70" s="27"/>
      <c r="J70" s="13" t="str">
        <f>REPT("Type",OR($C69="Doors",$C69="Split Panels"))&amp;
REPT("Runner1",$C69="Drawers")</f>
        <v/>
      </c>
      <c r="K70" s="27"/>
      <c r="M70" s="13" t="str">
        <f>REPT("Internal Height",($C69="Roller Doors"))&amp;REPT("Height",OR($C69="Doors",$C69="Drawers",$C69="Split Panels",$C69="Flat Panels"))</f>
        <v/>
      </c>
      <c r="N70" s="28"/>
      <c r="P70" s="63" t="str">
        <f>REPT("2",AND($C69="Drawers",$H73&gt;1))&amp;REPT("From Bottom",$C69="Doors")&amp;REPT("2",$F72="Pantry Door")</f>
        <v/>
      </c>
      <c r="Q70" s="26"/>
      <c r="R70" s="18"/>
      <c r="S70" s="67"/>
    </row>
    <row r="71" spans="2:19" s="13" customFormat="1" ht="12" x14ac:dyDescent="0.2">
      <c r="B71" s="65"/>
      <c r="C71" s="66"/>
      <c r="E71" s="13" t="str">
        <f>REPT("Gloss Level",OR($C69="Doors",$C69="Drawers",$C69="Split Panels",$C69="Capping",$C69="Flat Panels"))</f>
        <v/>
      </c>
      <c r="F71" s="27"/>
      <c r="G71" s="13" t="str">
        <f>REPT("Finger Pull",$C69="Doors")&amp;
REPT("Finger Pull",$C69="Drawers")&amp;
REPT("Paint Option",$C69="Split Panels")</f>
        <v/>
      </c>
      <c r="H71" s="27"/>
      <c r="J71" s="13" t="str">
        <f>REPT("Runner2",AND($C69="Drawers",$H73&gt;1))&amp;
REPT("A",$C69="Split Panels")</f>
        <v/>
      </c>
      <c r="K71" s="27"/>
      <c r="M71" s="13" t="str">
        <f>REPT("Internal Width",($C69="Roller Doors"))&amp;REPT("Width",OR($C69="Doors",$C69="Drawers",$C69="Split Panels",$C69="Flat Panels"))</f>
        <v/>
      </c>
      <c r="N71" s="28"/>
      <c r="P71" s="63" t="str">
        <f>REPT("3",AND($C69="Drawers",$H73&gt;2))&amp;REPT("3",$F72="Pantry Door")</f>
        <v/>
      </c>
      <c r="Q71" s="26"/>
      <c r="R71" s="18"/>
      <c r="S71" s="67"/>
    </row>
    <row r="72" spans="2:19" s="13" customFormat="1" ht="12" x14ac:dyDescent="0.2">
      <c r="B72" s="63"/>
      <c r="E72" s="13" t="str">
        <f>REPT("Type",$C69="Split Panels")</f>
        <v/>
      </c>
      <c r="F72" s="27"/>
      <c r="G72" s="13" t="str">
        <f>REPT("Paint - D/S",$C69="Doors")&amp;
REPT("Paint - D/S",$C69="Drawers")</f>
        <v/>
      </c>
      <c r="H72" s="27"/>
      <c r="J72" s="13" t="str">
        <f>REPT("Runner3",AND($C69="Drawers",$H73&gt;2))&amp;
REPT("B",$C69="Split Panels")</f>
        <v/>
      </c>
      <c r="K72" s="27"/>
      <c r="M72" s="13" t="str">
        <f>REPT("Frame Width",$C69="Roller Doors")</f>
        <v/>
      </c>
      <c r="N72" s="28"/>
      <c r="P72" s="63" t="str">
        <f>REPT("4",AND($C69="Drawers",$H73&gt;3))&amp;REPT("4",$F72="Pantry Door")</f>
        <v/>
      </c>
      <c r="Q72" s="26"/>
      <c r="S72" s="67"/>
    </row>
    <row r="73" spans="2:19" s="13" customFormat="1" ht="12" x14ac:dyDescent="0.2">
      <c r="B73" s="63"/>
      <c r="E73" s="13" t="str">
        <f>REPT("Mullion #",$C69="Split Panels")</f>
        <v/>
      </c>
      <c r="F73" s="27"/>
      <c r="G73" s="13" t="str">
        <f>REPT("Drawers No",$C69="Drawers")</f>
        <v/>
      </c>
      <c r="H73" s="27"/>
      <c r="J73" s="13" t="str">
        <f>REPT("Runner4",AND($C69="Drawers",$H73&gt;3))&amp;REPT("C",$C69="Split Panels")</f>
        <v/>
      </c>
      <c r="K73" s="27"/>
      <c r="N73" s="28"/>
      <c r="P73" s="63" t="str">
        <f>REPT("5",AND($C69="Drawers",$H73&gt;4))</f>
        <v/>
      </c>
      <c r="Q73" s="26"/>
      <c r="S73" s="67"/>
    </row>
    <row r="74" spans="2:19" s="13" customFormat="1" ht="12" x14ac:dyDescent="0.2">
      <c r="B74" s="63"/>
      <c r="F74" s="14"/>
      <c r="H74" s="60"/>
      <c r="K74" s="60"/>
      <c r="N74" s="59"/>
      <c r="P74" s="18"/>
      <c r="Q74" s="63"/>
    </row>
    <row r="75" spans="2:19" s="2" customFormat="1" ht="3" customHeight="1" x14ac:dyDescent="0.25">
      <c r="B75" s="16"/>
      <c r="H75" s="61"/>
      <c r="K75" s="61"/>
      <c r="N75" s="16"/>
      <c r="Q75" s="16"/>
    </row>
    <row r="76" spans="2:19" s="13" customFormat="1" ht="12" x14ac:dyDescent="0.2">
      <c r="B76" s="65">
        <v>9</v>
      </c>
      <c r="C76" s="66"/>
      <c r="E76" s="13" t="str">
        <f>REPT("Style",OR($C76="Doors",$C76="Drawers",$C76="Split Panels",$C76="Capping",$C76="Flat Panels")) &amp; REPT("Colour",$C76="Roller Doors")</f>
        <v/>
      </c>
      <c r="F76" s="27"/>
      <c r="G76" s="13" t="str">
        <f>REPT("Material",($C76&lt;&gt;"Capping"))</f>
        <v>Material</v>
      </c>
      <c r="H76" s="27"/>
      <c r="J76" s="13" t="str">
        <f>REPT("Hinge Drill Reference",$C76="Doors")&amp;
REPT("Configuration",$C76="Drawers")&amp;
REPT("Hinge Drill Reference",$C76="Frame Doors")&amp;
REPT("Hinge Drill Reference",$C76="Split Panels")</f>
        <v/>
      </c>
      <c r="K76" s="27"/>
      <c r="M76" s="13" t="str">
        <f>REPT("Quantity",$C76&lt;&gt;"Capping")&amp;REPT("3600mm Lengths",$C76="Capping")</f>
        <v>Quantity</v>
      </c>
      <c r="N76" s="28"/>
      <c r="P76" s="63" t="str">
        <f>REPT("1",$C76="Drawers")&amp;REPT("From Top",$C76="Doors")&amp;REPT("1",$F79="Pantry Door")</f>
        <v/>
      </c>
      <c r="Q76" s="26"/>
      <c r="R76" s="18"/>
      <c r="S76" s="67"/>
    </row>
    <row r="77" spans="2:19" s="13" customFormat="1" ht="12" x14ac:dyDescent="0.2">
      <c r="B77" s="65"/>
      <c r="C77" s="66"/>
      <c r="E77" s="13" t="str">
        <f>REPT("Colour",OR($C76="Doors",$C76="Drawers",$C76="Split Panels",$C76="Capping",$C76="Flat Panels")) &amp; REPT("Gloss Level",$C76="Roller Doors")</f>
        <v/>
      </c>
      <c r="F77" s="27"/>
      <c r="G77" s="13" t="str">
        <f>REPT("Edge Detail",OR($C76="Doors",$C76="Drawers",$C76="Split Panels"))&amp;
REPT("Paint Option",$C76="Flat Panels")</f>
        <v/>
      </c>
      <c r="H77" s="27"/>
      <c r="J77" s="13" t="str">
        <f>REPT("Type",OR($C76="Doors",$C76="Split Panels"))&amp;
REPT("Runner1",$C76="Drawers")</f>
        <v/>
      </c>
      <c r="K77" s="27"/>
      <c r="M77" s="13" t="str">
        <f>REPT("Internal Height",($C76="Roller Doors"))&amp;REPT("Height",OR($C76="Doors",$C76="Drawers",$C76="Split Panels",$C76="Flat Panels"))</f>
        <v/>
      </c>
      <c r="N77" s="28"/>
      <c r="P77" s="63" t="str">
        <f>REPT("2",AND($C76="Drawers",$H80&gt;1))&amp;REPT("From Bottom",$C76="Doors")&amp;REPT("2",$F79="Pantry Door")</f>
        <v/>
      </c>
      <c r="Q77" s="26"/>
      <c r="R77" s="18"/>
      <c r="S77" s="67"/>
    </row>
    <row r="78" spans="2:19" s="13" customFormat="1" ht="12" x14ac:dyDescent="0.2">
      <c r="B78" s="65"/>
      <c r="C78" s="66"/>
      <c r="E78" s="13" t="str">
        <f>REPT("Gloss Level",OR($C76="Doors",$C76="Drawers",$C76="Split Panels",$C76="Capping",$C76="Flat Panels"))</f>
        <v/>
      </c>
      <c r="F78" s="27"/>
      <c r="G78" s="13" t="str">
        <f>REPT("Finger Pull",$C76="Doors")&amp;
REPT("Finger Pull",$C76="Drawers")&amp;
REPT("Paint Option",$C76="Split Panels")</f>
        <v/>
      </c>
      <c r="H78" s="27"/>
      <c r="J78" s="13" t="str">
        <f>REPT("Runner2",AND($C76="Drawers",$H80&gt;1))&amp;
REPT("A",$C76="Split Panels")</f>
        <v/>
      </c>
      <c r="K78" s="27"/>
      <c r="M78" s="13" t="str">
        <f>REPT("Internal Width",($C76="Roller Doors"))&amp;REPT("Width",OR($C76="Doors",$C76="Drawers",$C76="Split Panels",$C76="Flat Panels"))</f>
        <v/>
      </c>
      <c r="N78" s="28"/>
      <c r="P78" s="63" t="str">
        <f>REPT("3",AND($C76="Drawers",$H80&gt;2))&amp;REPT("3",$F79="Pantry Door")</f>
        <v/>
      </c>
      <c r="Q78" s="26"/>
      <c r="R78" s="18"/>
      <c r="S78" s="67"/>
    </row>
    <row r="79" spans="2:19" s="13" customFormat="1" ht="12" x14ac:dyDescent="0.2">
      <c r="B79" s="63"/>
      <c r="E79" s="13" t="str">
        <f>REPT("Type",$C76="Split Panels")</f>
        <v/>
      </c>
      <c r="F79" s="27"/>
      <c r="G79" s="13" t="str">
        <f>REPT("Paint - D/S",$C76="Doors")&amp;
REPT("Paint - D/S",$C76="Drawers")</f>
        <v/>
      </c>
      <c r="H79" s="27"/>
      <c r="J79" s="13" t="str">
        <f>REPT("Runner3",AND($C76="Drawers",$H80&gt;2))&amp;
REPT("B",$C76="Split Panels")</f>
        <v/>
      </c>
      <c r="K79" s="27"/>
      <c r="M79" s="13" t="str">
        <f>REPT("Frame Width",$C76="Roller Doors")</f>
        <v/>
      </c>
      <c r="N79" s="28"/>
      <c r="P79" s="63" t="str">
        <f>REPT("4",AND($C76="Drawers",$H80&gt;3))&amp;REPT("4",$F79="Pantry Door")</f>
        <v/>
      </c>
      <c r="Q79" s="26"/>
      <c r="S79" s="67"/>
    </row>
    <row r="80" spans="2:19" s="13" customFormat="1" ht="12" x14ac:dyDescent="0.2">
      <c r="B80" s="63"/>
      <c r="E80" s="13" t="str">
        <f>REPT("Mullion #",$C76="Split Panels")</f>
        <v/>
      </c>
      <c r="F80" s="27"/>
      <c r="G80" s="13" t="str">
        <f>REPT("Drawers No",$C76="Drawers")</f>
        <v/>
      </c>
      <c r="H80" s="27"/>
      <c r="J80" s="13" t="str">
        <f>REPT("Runner4",AND($C76="Drawers",$H80&gt;3))&amp;REPT("C",$C76="Split Panels")</f>
        <v/>
      </c>
      <c r="K80" s="27"/>
      <c r="N80" s="28"/>
      <c r="P80" s="63" t="str">
        <f>REPT("5",AND($C76="Drawers",$H80&gt;4))</f>
        <v/>
      </c>
      <c r="Q80" s="26"/>
      <c r="S80" s="67"/>
    </row>
    <row r="81" spans="2:19" s="13" customFormat="1" ht="12" x14ac:dyDescent="0.2">
      <c r="B81" s="63"/>
      <c r="F81" s="14"/>
      <c r="H81" s="60"/>
      <c r="K81" s="60"/>
      <c r="N81" s="59"/>
      <c r="P81" s="18"/>
      <c r="Q81" s="63"/>
    </row>
    <row r="82" spans="2:19" s="2" customFormat="1" ht="3" customHeight="1" x14ac:dyDescent="0.25">
      <c r="B82" s="16"/>
      <c r="H82" s="61"/>
      <c r="K82" s="61"/>
      <c r="N82" s="16"/>
      <c r="Q82" s="16"/>
    </row>
    <row r="83" spans="2:19" s="13" customFormat="1" ht="12" x14ac:dyDescent="0.2">
      <c r="B83" s="65">
        <v>10</v>
      </c>
      <c r="C83" s="66"/>
      <c r="E83" s="13" t="str">
        <f>REPT("Style",OR($C83="Doors",$C83="Drawers",$C83="Split Panels",$C83="Capping",$C83="Flat Panels")) &amp; REPT("Colour",$C83="Roller Doors")</f>
        <v/>
      </c>
      <c r="F83" s="27"/>
      <c r="G83" s="13" t="str">
        <f>REPT("Material",($C83&lt;&gt;"Capping"))</f>
        <v>Material</v>
      </c>
      <c r="H83" s="27"/>
      <c r="J83" s="13" t="str">
        <f>REPT("Hinge Drill Reference",$C83="Doors")&amp;
REPT("Configuration",$C83="Drawers")&amp;
REPT("Hinge Drill Reference",$C83="Frame Doors")&amp;
REPT("Hinge Drill Reference",$C83="Split Panels")</f>
        <v/>
      </c>
      <c r="K83" s="27"/>
      <c r="M83" s="13" t="str">
        <f>REPT("Quantity",$C83&lt;&gt;"Capping")&amp;REPT("3600mm Lengths",$C83="Capping")</f>
        <v>Quantity</v>
      </c>
      <c r="N83" s="28"/>
      <c r="P83" s="63" t="str">
        <f>REPT("1",$C83="Drawers")&amp;REPT("From Top",$C83="Doors")&amp;REPT("1",$F86="Pantry Door")</f>
        <v/>
      </c>
      <c r="Q83" s="26"/>
      <c r="R83" s="18"/>
      <c r="S83" s="67"/>
    </row>
    <row r="84" spans="2:19" s="13" customFormat="1" ht="12" x14ac:dyDescent="0.2">
      <c r="B84" s="65"/>
      <c r="C84" s="66"/>
      <c r="E84" s="13" t="str">
        <f>REPT("Colour",OR($C83="Doors",$C83="Drawers",$C83="Split Panels",$C83="Capping",$C83="Flat Panels")) &amp; REPT("Gloss Level",$C83="Roller Doors")</f>
        <v/>
      </c>
      <c r="F84" s="27"/>
      <c r="G84" s="13" t="str">
        <f>REPT("Edge Detail",OR($C83="Doors",$C83="Drawers",$C83="Split Panels"))&amp;
REPT("Paint Option",$C83="Flat Panels")</f>
        <v/>
      </c>
      <c r="H84" s="27"/>
      <c r="J84" s="13" t="str">
        <f>REPT("Type",OR($C83="Doors",$C83="Split Panels"))&amp;
REPT("Runner1",$C83="Drawers")</f>
        <v/>
      </c>
      <c r="K84" s="27"/>
      <c r="M84" s="13" t="str">
        <f>REPT("Internal Height",($C83="Roller Doors"))&amp;REPT("Height",OR($C83="Doors",$C83="Drawers",$C83="Split Panels",$C83="Flat Panels"))</f>
        <v/>
      </c>
      <c r="N84" s="28"/>
      <c r="P84" s="63" t="str">
        <f>REPT("2",AND($C83="Drawers",$H87&gt;1))&amp;REPT("From Bottom",$C83="Doors")&amp;REPT("2",$F86="Pantry Door")</f>
        <v/>
      </c>
      <c r="Q84" s="26"/>
      <c r="R84" s="18"/>
      <c r="S84" s="67"/>
    </row>
    <row r="85" spans="2:19" s="13" customFormat="1" ht="12" x14ac:dyDescent="0.2">
      <c r="B85" s="65"/>
      <c r="C85" s="66"/>
      <c r="E85" s="13" t="str">
        <f>REPT("Gloss Level",OR($C83="Doors",$C83="Drawers",$C83="Split Panels",$C83="Capping",$C83="Flat Panels"))</f>
        <v/>
      </c>
      <c r="F85" s="27"/>
      <c r="G85" s="13" t="str">
        <f>REPT("Finger Pull",$C83="Doors")&amp;
REPT("Finger Pull",$C83="Drawers")&amp;
REPT("Paint Option",$C83="Split Panels")</f>
        <v/>
      </c>
      <c r="H85" s="27"/>
      <c r="J85" s="13" t="str">
        <f>REPT("Runner2",AND($C83="Drawers",$H87&gt;1))&amp;
REPT("A",$C83="Split Panels")</f>
        <v/>
      </c>
      <c r="K85" s="27"/>
      <c r="M85" s="13" t="str">
        <f>REPT("Internal Width",($C83="Roller Doors"))&amp;REPT("Width",OR($C83="Doors",$C83="Drawers",$C83="Split Panels",$C83="Flat Panels"))</f>
        <v/>
      </c>
      <c r="N85" s="28"/>
      <c r="P85" s="63" t="str">
        <f>REPT("3",AND($C83="Drawers",$H87&gt;2))&amp;REPT("3",$F86="Pantry Door")</f>
        <v/>
      </c>
      <c r="Q85" s="26"/>
      <c r="R85" s="18"/>
      <c r="S85" s="67"/>
    </row>
    <row r="86" spans="2:19" s="13" customFormat="1" ht="12" x14ac:dyDescent="0.2">
      <c r="B86" s="63"/>
      <c r="E86" s="13" t="str">
        <f>REPT("Type",$C83="Split Panels")</f>
        <v/>
      </c>
      <c r="F86" s="27"/>
      <c r="G86" s="13" t="str">
        <f>REPT("Paint - D/S",$C83="Doors")&amp;
REPT("Paint - D/S",$C83="Drawers")</f>
        <v/>
      </c>
      <c r="H86" s="27"/>
      <c r="J86" s="13" t="str">
        <f>REPT("Runner3",AND($C83="Drawers",$H87&gt;2))&amp;
REPT("B",$C83="Split Panels")</f>
        <v/>
      </c>
      <c r="K86" s="27"/>
      <c r="M86" s="13" t="str">
        <f>REPT("Frame Width",$C83="Roller Doors")</f>
        <v/>
      </c>
      <c r="N86" s="28"/>
      <c r="P86" s="63" t="str">
        <f>REPT("4",AND($C83="Drawers",$H87&gt;3))&amp;REPT("4",$F86="Pantry Door")</f>
        <v/>
      </c>
      <c r="Q86" s="26"/>
      <c r="S86" s="67"/>
    </row>
    <row r="87" spans="2:19" s="13" customFormat="1" ht="12" x14ac:dyDescent="0.2">
      <c r="B87" s="63"/>
      <c r="E87" s="13" t="str">
        <f>REPT("Mullion #",$C83="Split Panels")</f>
        <v/>
      </c>
      <c r="F87" s="27"/>
      <c r="G87" s="13" t="str">
        <f>REPT("Drawers No",$C83="Drawers")</f>
        <v/>
      </c>
      <c r="H87" s="27"/>
      <c r="J87" s="13" t="str">
        <f>REPT("Runner4",AND($C83="Drawers",$H87&gt;3))&amp;REPT("C",$C83="Split Panels")</f>
        <v/>
      </c>
      <c r="K87" s="27"/>
      <c r="N87" s="28"/>
      <c r="P87" s="63" t="str">
        <f>REPT("5",AND($C83="Drawers",$H87&gt;4))</f>
        <v/>
      </c>
      <c r="Q87" s="26"/>
      <c r="S87" s="67"/>
    </row>
    <row r="88" spans="2:19" s="13" customFormat="1" ht="12" x14ac:dyDescent="0.2">
      <c r="B88" s="63"/>
      <c r="F88" s="14"/>
      <c r="H88" s="60"/>
      <c r="K88" s="60"/>
      <c r="N88" s="59"/>
      <c r="P88" s="18"/>
      <c r="Q88" s="63"/>
    </row>
    <row r="89" spans="2:19" s="2" customFormat="1" ht="3" customHeight="1" x14ac:dyDescent="0.25">
      <c r="B89" s="16"/>
      <c r="H89" s="61"/>
      <c r="K89" s="61"/>
      <c r="N89" s="16"/>
      <c r="Q89" s="16"/>
    </row>
    <row r="90" spans="2:19" s="13" customFormat="1" ht="12" x14ac:dyDescent="0.2">
      <c r="B90" s="65">
        <v>11</v>
      </c>
      <c r="C90" s="66"/>
      <c r="E90" s="13" t="str">
        <f>REPT("Style",OR($C90="Doors",$C90="Drawers",$C90="Split Panels",$C90="Capping",$C90="Flat Panels")) &amp; REPT("Colour",$C90="Roller Doors")</f>
        <v/>
      </c>
      <c r="F90" s="27"/>
      <c r="G90" s="13" t="str">
        <f>REPT("Material",($C90&lt;&gt;"Capping"))</f>
        <v>Material</v>
      </c>
      <c r="H90" s="27"/>
      <c r="J90" s="13" t="str">
        <f>REPT("Hinge Drill Reference",$C90="Doors")&amp;
REPT("Configuration",$C90="Drawers")&amp;
REPT("Hinge Drill Reference",$C90="Frame Doors")&amp;
REPT("Hinge Drill Reference",$C90="Split Panels")</f>
        <v/>
      </c>
      <c r="K90" s="27"/>
      <c r="M90" s="13" t="str">
        <f>REPT("Quantity",$C90&lt;&gt;"Capping")&amp;REPT("3600mm Lengths",$C90="Capping")</f>
        <v>Quantity</v>
      </c>
      <c r="N90" s="28"/>
      <c r="P90" s="63" t="str">
        <f>REPT("1",$C90="Drawers")&amp;REPT("From Top",$C90="Doors")&amp;REPT("1",$F93="Pantry Door")</f>
        <v/>
      </c>
      <c r="Q90" s="26"/>
      <c r="R90" s="18"/>
      <c r="S90" s="67"/>
    </row>
    <row r="91" spans="2:19" s="13" customFormat="1" ht="12" x14ac:dyDescent="0.2">
      <c r="B91" s="65"/>
      <c r="C91" s="66"/>
      <c r="E91" s="13" t="str">
        <f>REPT("Colour",OR($C90="Doors",$C90="Drawers",$C90="Split Panels",$C90="Capping",$C90="Flat Panels")) &amp; REPT("Gloss Level",$C90="Roller Doors")</f>
        <v/>
      </c>
      <c r="F91" s="27"/>
      <c r="G91" s="13" t="str">
        <f>REPT("Edge Detail",OR($C90="Doors",$C90="Drawers",$C90="Split Panels"))&amp;
REPT("Paint Option",$C90="Flat Panels")</f>
        <v/>
      </c>
      <c r="H91" s="27"/>
      <c r="J91" s="13" t="str">
        <f>REPT("Type",OR($C90="Doors",$C90="Split Panels"))&amp;
REPT("Runner1",$C90="Drawers")</f>
        <v/>
      </c>
      <c r="K91" s="27"/>
      <c r="M91" s="13" t="str">
        <f>REPT("Internal Height",($C90="Roller Doors"))&amp;REPT("Height",OR($C90="Doors",$C90="Drawers",$C90="Split Panels",$C90="Flat Panels"))</f>
        <v/>
      </c>
      <c r="N91" s="28"/>
      <c r="P91" s="63" t="str">
        <f>REPT("2",AND($C90="Drawers",$H94&gt;1))&amp;REPT("From Bottom",$C90="Doors")&amp;REPT("2",$F93="Pantry Door")</f>
        <v/>
      </c>
      <c r="Q91" s="26"/>
      <c r="R91" s="18"/>
      <c r="S91" s="67"/>
    </row>
    <row r="92" spans="2:19" s="13" customFormat="1" ht="12" x14ac:dyDescent="0.2">
      <c r="B92" s="65"/>
      <c r="C92" s="66"/>
      <c r="E92" s="13" t="str">
        <f>REPT("Gloss Level",OR($C90="Doors",$C90="Drawers",$C90="Split Panels",$C90="Capping",$C90="Flat Panels"))</f>
        <v/>
      </c>
      <c r="F92" s="27"/>
      <c r="G92" s="13" t="str">
        <f>REPT("Finger Pull",$C90="Doors")&amp;
REPT("Finger Pull",$C90="Drawers")&amp;
REPT("Paint Option",$C90="Split Panels")</f>
        <v/>
      </c>
      <c r="H92" s="27"/>
      <c r="J92" s="13" t="str">
        <f>REPT("Runner2",AND($C90="Drawers",$H94&gt;1))&amp;
REPT("A",$C90="Split Panels")</f>
        <v/>
      </c>
      <c r="K92" s="27"/>
      <c r="M92" s="13" t="str">
        <f>REPT("Internal Width",($C90="Roller Doors"))&amp;REPT("Width",OR($C90="Doors",$C90="Drawers",$C90="Split Panels",$C90="Flat Panels"))</f>
        <v/>
      </c>
      <c r="N92" s="28"/>
      <c r="P92" s="63" t="str">
        <f>REPT("3",AND($C90="Drawers",$H94&gt;2))&amp;REPT("3",$F93="Pantry Door")</f>
        <v/>
      </c>
      <c r="Q92" s="26"/>
      <c r="R92" s="18"/>
      <c r="S92" s="67"/>
    </row>
    <row r="93" spans="2:19" s="13" customFormat="1" ht="12" x14ac:dyDescent="0.2">
      <c r="B93" s="63"/>
      <c r="E93" s="13" t="str">
        <f>REPT("Type",$C90="Split Panels")</f>
        <v/>
      </c>
      <c r="F93" s="27"/>
      <c r="G93" s="13" t="str">
        <f>REPT("Paint - D/S",$C90="Doors")&amp;
REPT("Paint - D/S",$C90="Drawers")</f>
        <v/>
      </c>
      <c r="H93" s="27"/>
      <c r="J93" s="13" t="str">
        <f>REPT("Runner3",AND($C90="Drawers",$H94&gt;2))&amp;
REPT("B",$C90="Split Panels")</f>
        <v/>
      </c>
      <c r="K93" s="27"/>
      <c r="M93" s="13" t="str">
        <f>REPT("Frame Width",$C90="Roller Doors")</f>
        <v/>
      </c>
      <c r="N93" s="28"/>
      <c r="P93" s="63" t="str">
        <f>REPT("4",AND($C90="Drawers",$H94&gt;3))&amp;REPT("4",$F93="Pantry Door")</f>
        <v/>
      </c>
      <c r="Q93" s="26"/>
      <c r="S93" s="67"/>
    </row>
    <row r="94" spans="2:19" s="13" customFormat="1" ht="12" x14ac:dyDescent="0.2">
      <c r="B94" s="63"/>
      <c r="E94" s="13" t="str">
        <f>REPT("Mullion #",$C90="Split Panels")</f>
        <v/>
      </c>
      <c r="F94" s="27"/>
      <c r="G94" s="13" t="str">
        <f>REPT("Drawers No",$C90="Drawers")</f>
        <v/>
      </c>
      <c r="H94" s="27"/>
      <c r="J94" s="13" t="str">
        <f>REPT("Runner4",AND($C90="Drawers",$H94&gt;3))&amp;REPT("C",$C90="Split Panels")</f>
        <v/>
      </c>
      <c r="K94" s="27"/>
      <c r="N94" s="28"/>
      <c r="P94" s="63" t="str">
        <f>REPT("5",AND($C90="Drawers",$H94&gt;4))</f>
        <v/>
      </c>
      <c r="Q94" s="26"/>
      <c r="S94" s="67"/>
    </row>
    <row r="95" spans="2:19" s="13" customFormat="1" ht="12" x14ac:dyDescent="0.2">
      <c r="B95" s="63"/>
      <c r="F95" s="14"/>
      <c r="H95" s="60"/>
      <c r="K95" s="60"/>
      <c r="N95" s="59"/>
      <c r="P95" s="18"/>
      <c r="Q95" s="63"/>
    </row>
    <row r="96" spans="2:19" s="2" customFormat="1" ht="3" customHeight="1" x14ac:dyDescent="0.25">
      <c r="B96" s="16"/>
      <c r="H96" s="61"/>
      <c r="K96" s="61"/>
      <c r="N96" s="16"/>
      <c r="Q96" s="16"/>
    </row>
    <row r="97" spans="2:19" s="13" customFormat="1" ht="12" x14ac:dyDescent="0.2">
      <c r="B97" s="65">
        <v>12</v>
      </c>
      <c r="C97" s="66"/>
      <c r="E97" s="13" t="str">
        <f>REPT("Style",OR($C97="Doors",$C97="Drawers",$C97="Split Panels",$C97="Capping",$C97="Flat Panels")) &amp; REPT("Colour",$C97="Roller Doors")</f>
        <v/>
      </c>
      <c r="F97" s="27"/>
      <c r="G97" s="13" t="str">
        <f>REPT("Material",($C97&lt;&gt;"Capping"))</f>
        <v>Material</v>
      </c>
      <c r="H97" s="27"/>
      <c r="J97" s="13" t="str">
        <f>REPT("Hinge Drill Reference",$C97="Doors")&amp;
REPT("Configuration",$C97="Drawers")&amp;
REPT("Hinge Drill Reference",$C97="Frame Doors")&amp;
REPT("Hinge Drill Reference",$C97="Split Panels")</f>
        <v/>
      </c>
      <c r="K97" s="27"/>
      <c r="M97" s="13" t="str">
        <f>REPT("Quantity",$C97&lt;&gt;"Capping")&amp;REPT("3600mm Lengths",$C97="Capping")</f>
        <v>Quantity</v>
      </c>
      <c r="N97" s="28"/>
      <c r="P97" s="63" t="str">
        <f>REPT("1",$C97="Drawers")&amp;REPT("From Top",$C97="Doors")&amp;REPT("1",$F100="Pantry Door")</f>
        <v/>
      </c>
      <c r="Q97" s="26"/>
      <c r="R97" s="18"/>
      <c r="S97" s="67"/>
    </row>
    <row r="98" spans="2:19" s="13" customFormat="1" ht="12" x14ac:dyDescent="0.2">
      <c r="B98" s="65"/>
      <c r="C98" s="66"/>
      <c r="E98" s="13" t="str">
        <f>REPT("Colour",OR($C97="Doors",$C97="Drawers",$C97="Split Panels",$C97="Capping",$C97="Flat Panels")) &amp; REPT("Gloss Level",$C97="Roller Doors")</f>
        <v/>
      </c>
      <c r="F98" s="27"/>
      <c r="G98" s="13" t="str">
        <f>REPT("Edge Detail",OR($C97="Doors",$C97="Drawers",$C97="Split Panels"))&amp;
REPT("Paint Option",$C97="Flat Panels")</f>
        <v/>
      </c>
      <c r="H98" s="27"/>
      <c r="J98" s="13" t="str">
        <f>REPT("Type",OR($C97="Doors",$C97="Split Panels"))&amp;
REPT("Runner1",$C97="Drawers")</f>
        <v/>
      </c>
      <c r="K98" s="27"/>
      <c r="M98" s="13" t="str">
        <f>REPT("Internal Height",($C97="Roller Doors"))&amp;REPT("Height",OR($C97="Doors",$C97="Drawers",$C97="Split Panels",$C97="Flat Panels"))</f>
        <v/>
      </c>
      <c r="N98" s="28"/>
      <c r="P98" s="63" t="str">
        <f>REPT("2",AND($C97="Drawers",$H101&gt;1))&amp;REPT("From Bottom",$C97="Doors")&amp;REPT("2",$F100="Pantry Door")</f>
        <v/>
      </c>
      <c r="Q98" s="26"/>
      <c r="R98" s="18"/>
      <c r="S98" s="67"/>
    </row>
    <row r="99" spans="2:19" s="13" customFormat="1" ht="12" x14ac:dyDescent="0.2">
      <c r="B99" s="65"/>
      <c r="C99" s="66"/>
      <c r="E99" s="13" t="str">
        <f>REPT("Gloss Level",OR($C97="Doors",$C97="Drawers",$C97="Split Panels",$C97="Capping",$C97="Flat Panels"))</f>
        <v/>
      </c>
      <c r="F99" s="27"/>
      <c r="G99" s="13" t="str">
        <f>REPT("Finger Pull",$C97="Doors")&amp;
REPT("Finger Pull",$C97="Drawers")&amp;
REPT("Paint Option",$C97="Split Panels")</f>
        <v/>
      </c>
      <c r="H99" s="27"/>
      <c r="J99" s="13" t="str">
        <f>REPT("Runner2",AND($C97="Drawers",$H101&gt;1))&amp;
REPT("A",$C97="Split Panels")</f>
        <v/>
      </c>
      <c r="K99" s="27"/>
      <c r="M99" s="13" t="str">
        <f>REPT("Internal Width",($C97="Roller Doors"))&amp;REPT("Width",OR($C97="Doors",$C97="Drawers",$C97="Split Panels",$C97="Flat Panels"))</f>
        <v/>
      </c>
      <c r="N99" s="28"/>
      <c r="P99" s="63" t="str">
        <f>REPT("3",AND($C97="Drawers",$H101&gt;2))&amp;REPT("3",$F100="Pantry Door")</f>
        <v/>
      </c>
      <c r="Q99" s="26"/>
      <c r="R99" s="18"/>
      <c r="S99" s="67"/>
    </row>
    <row r="100" spans="2:19" s="13" customFormat="1" ht="12" x14ac:dyDescent="0.2">
      <c r="B100" s="63"/>
      <c r="E100" s="13" t="str">
        <f>REPT("Type",$C97="Split Panels")</f>
        <v/>
      </c>
      <c r="F100" s="27"/>
      <c r="G100" s="13" t="str">
        <f>REPT("Paint - D/S",$C97="Doors")&amp;
REPT("Paint - D/S",$C97="Drawers")</f>
        <v/>
      </c>
      <c r="H100" s="27"/>
      <c r="J100" s="13" t="str">
        <f>REPT("Runner3",AND($C97="Drawers",$H101&gt;2))&amp;
REPT("B",$C97="Split Panels")</f>
        <v/>
      </c>
      <c r="K100" s="27"/>
      <c r="M100" s="13" t="str">
        <f>REPT("Frame Width",$C97="Roller Doors")</f>
        <v/>
      </c>
      <c r="N100" s="28"/>
      <c r="P100" s="63" t="str">
        <f>REPT("4",AND($C97="Drawers",$H101&gt;3))&amp;REPT("4",$F100="Pantry Door")</f>
        <v/>
      </c>
      <c r="Q100" s="26"/>
      <c r="S100" s="67"/>
    </row>
    <row r="101" spans="2:19" s="13" customFormat="1" ht="12" x14ac:dyDescent="0.2">
      <c r="B101" s="63"/>
      <c r="E101" s="13" t="str">
        <f>REPT("Mullion #",$C97="Split Panels")</f>
        <v/>
      </c>
      <c r="F101" s="27"/>
      <c r="G101" s="13" t="str">
        <f>REPT("Drawers No",$C97="Drawers")</f>
        <v/>
      </c>
      <c r="H101" s="27"/>
      <c r="J101" s="13" t="str">
        <f>REPT("Runner4",AND($C97="Drawers",$H101&gt;3))&amp;REPT("C",$C97="Split Panels")</f>
        <v/>
      </c>
      <c r="K101" s="27"/>
      <c r="N101" s="28"/>
      <c r="P101" s="63" t="str">
        <f>REPT("5",AND($C97="Drawers",$H101&gt;4))</f>
        <v/>
      </c>
      <c r="Q101" s="26"/>
      <c r="S101" s="67"/>
    </row>
    <row r="102" spans="2:19" s="13" customFormat="1" ht="12" x14ac:dyDescent="0.2">
      <c r="B102" s="63"/>
      <c r="F102" s="14"/>
      <c r="H102" s="60"/>
      <c r="K102" s="60"/>
      <c r="N102" s="59"/>
      <c r="P102" s="18"/>
      <c r="Q102" s="63"/>
    </row>
    <row r="103" spans="2:19" s="2" customFormat="1" ht="3" customHeight="1" x14ac:dyDescent="0.25">
      <c r="B103" s="16"/>
      <c r="H103" s="61"/>
      <c r="K103" s="61"/>
      <c r="N103" s="16"/>
      <c r="Q103" s="16"/>
    </row>
    <row r="104" spans="2:19" s="13" customFormat="1" ht="12" x14ac:dyDescent="0.2">
      <c r="B104" s="65">
        <v>13</v>
      </c>
      <c r="C104" s="66"/>
      <c r="E104" s="13" t="str">
        <f>REPT("Style",OR($C104="Doors",$C104="Drawers",$C104="Split Panels",$C104="Capping",$C104="Flat Panels")) &amp; REPT("Colour",$C104="Roller Doors")</f>
        <v/>
      </c>
      <c r="F104" s="27"/>
      <c r="G104" s="13" t="str">
        <f>REPT("Material",($C104&lt;&gt;"Capping"))</f>
        <v>Material</v>
      </c>
      <c r="H104" s="27"/>
      <c r="J104" s="13" t="str">
        <f>REPT("Hinge Drill Reference",$C104="Doors")&amp;
REPT("Configuration",$C104="Drawers")&amp;
REPT("Hinge Drill Reference",$C104="Frame Doors")&amp;
REPT("Hinge Drill Reference",$C104="Split Panels")</f>
        <v/>
      </c>
      <c r="K104" s="27"/>
      <c r="M104" s="13" t="str">
        <f>REPT("Quantity",$C104&lt;&gt;"Capping")&amp;REPT("3600mm Lengths",$C104="Capping")</f>
        <v>Quantity</v>
      </c>
      <c r="N104" s="28"/>
      <c r="P104" s="63" t="str">
        <f>REPT("1",$C104="Drawers")&amp;REPT("From Top",$C104="Doors")&amp;REPT("1",$F107="Pantry Door")</f>
        <v/>
      </c>
      <c r="Q104" s="26"/>
      <c r="R104" s="18"/>
      <c r="S104" s="67"/>
    </row>
    <row r="105" spans="2:19" s="13" customFormat="1" ht="12" x14ac:dyDescent="0.2">
      <c r="B105" s="65"/>
      <c r="C105" s="66"/>
      <c r="E105" s="13" t="str">
        <f>REPT("Colour",OR($C104="Doors",$C104="Drawers",$C104="Split Panels",$C104="Capping",$C104="Flat Panels")) &amp; REPT("Gloss Level",$C104="Roller Doors")</f>
        <v/>
      </c>
      <c r="F105" s="27"/>
      <c r="G105" s="13" t="str">
        <f>REPT("Edge Detail",OR($C104="Doors",$C104="Drawers",$C104="Split Panels"))&amp;
REPT("Paint Option",$C104="Flat Panels")</f>
        <v/>
      </c>
      <c r="H105" s="27"/>
      <c r="J105" s="13" t="str">
        <f>REPT("Type",OR($C104="Doors",$C104="Split Panels"))&amp;
REPT("Runner1",$C104="Drawers")</f>
        <v/>
      </c>
      <c r="K105" s="27"/>
      <c r="M105" s="13" t="str">
        <f>REPT("Internal Height",($C104="Roller Doors"))&amp;REPT("Height",OR($C104="Doors",$C104="Drawers",$C104="Split Panels",$C104="Flat Panels"))</f>
        <v/>
      </c>
      <c r="N105" s="28"/>
      <c r="P105" s="63" t="str">
        <f>REPT("2",AND($C104="Drawers",$H108&gt;1))&amp;REPT("From Bottom",$C104="Doors")&amp;REPT("2",$F107="Pantry Door")</f>
        <v/>
      </c>
      <c r="Q105" s="26"/>
      <c r="R105" s="18"/>
      <c r="S105" s="67"/>
    </row>
    <row r="106" spans="2:19" s="13" customFormat="1" ht="12" x14ac:dyDescent="0.2">
      <c r="B106" s="65"/>
      <c r="C106" s="66"/>
      <c r="E106" s="13" t="str">
        <f>REPT("Gloss Level",OR($C104="Doors",$C104="Drawers",$C104="Split Panels",$C104="Capping",$C104="Flat Panels"))</f>
        <v/>
      </c>
      <c r="F106" s="27"/>
      <c r="G106" s="13" t="str">
        <f>REPT("Finger Pull",$C104="Doors")&amp;
REPT("Finger Pull",$C104="Drawers")&amp;
REPT("Paint Option",$C104="Split Panels")</f>
        <v/>
      </c>
      <c r="H106" s="27"/>
      <c r="J106" s="13" t="str">
        <f>REPT("Runner2",AND($C104="Drawers",$H108&gt;1))&amp;
REPT("A",$C104="Split Panels")</f>
        <v/>
      </c>
      <c r="K106" s="27"/>
      <c r="M106" s="13" t="str">
        <f>REPT("Internal Width",($C104="Roller Doors"))&amp;REPT("Width",OR($C104="Doors",$C104="Drawers",$C104="Split Panels",$C104="Flat Panels"))</f>
        <v/>
      </c>
      <c r="N106" s="28"/>
      <c r="P106" s="63" t="str">
        <f>REPT("3",AND($C104="Drawers",$H108&gt;2))&amp;REPT("3",$F107="Pantry Door")</f>
        <v/>
      </c>
      <c r="Q106" s="26"/>
      <c r="R106" s="18"/>
      <c r="S106" s="67"/>
    </row>
    <row r="107" spans="2:19" s="13" customFormat="1" ht="12" x14ac:dyDescent="0.2">
      <c r="B107" s="63"/>
      <c r="E107" s="13" t="str">
        <f>REPT("Type",$C104="Split Panels")</f>
        <v/>
      </c>
      <c r="F107" s="27"/>
      <c r="G107" s="13" t="str">
        <f>REPT("Paint - D/S",$C104="Doors")&amp;
REPT("Paint - D/S",$C104="Drawers")</f>
        <v/>
      </c>
      <c r="H107" s="27"/>
      <c r="J107" s="13" t="str">
        <f>REPT("Runner3",AND($C104="Drawers",$H108&gt;2))&amp;
REPT("B",$C104="Split Panels")</f>
        <v/>
      </c>
      <c r="K107" s="27"/>
      <c r="M107" s="13" t="str">
        <f>REPT("Frame Width",$C104="Roller Doors")</f>
        <v/>
      </c>
      <c r="N107" s="28"/>
      <c r="P107" s="63" t="str">
        <f>REPT("4",AND($C104="Drawers",$H108&gt;3))&amp;REPT("4",$F107="Pantry Door")</f>
        <v/>
      </c>
      <c r="Q107" s="26"/>
      <c r="S107" s="67"/>
    </row>
    <row r="108" spans="2:19" s="13" customFormat="1" ht="12" x14ac:dyDescent="0.2">
      <c r="B108" s="63"/>
      <c r="E108" s="13" t="str">
        <f>REPT("Mullion #",$C104="Split Panels")</f>
        <v/>
      </c>
      <c r="F108" s="27"/>
      <c r="G108" s="13" t="str">
        <f>REPT("Drawers No",$C104="Drawers")</f>
        <v/>
      </c>
      <c r="H108" s="27"/>
      <c r="J108" s="13" t="str">
        <f>REPT("Runner4",AND($C104="Drawers",$H108&gt;3))&amp;REPT("C",$C104="Split Panels")</f>
        <v/>
      </c>
      <c r="K108" s="27"/>
      <c r="N108" s="28"/>
      <c r="P108" s="63" t="str">
        <f>REPT("5",AND($C104="Drawers",$H108&gt;4))</f>
        <v/>
      </c>
      <c r="Q108" s="26"/>
      <c r="S108" s="67"/>
    </row>
    <row r="109" spans="2:19" s="13" customFormat="1" ht="12" x14ac:dyDescent="0.2">
      <c r="B109" s="63"/>
      <c r="F109" s="14"/>
      <c r="H109" s="60"/>
      <c r="K109" s="60"/>
      <c r="N109" s="59"/>
      <c r="P109" s="18"/>
      <c r="Q109" s="63"/>
    </row>
    <row r="110" spans="2:19" s="2" customFormat="1" ht="3" customHeight="1" x14ac:dyDescent="0.25">
      <c r="B110" s="16"/>
      <c r="H110" s="61"/>
      <c r="K110" s="61"/>
      <c r="N110" s="16"/>
      <c r="Q110" s="16"/>
    </row>
    <row r="111" spans="2:19" s="13" customFormat="1" ht="12" x14ac:dyDescent="0.2">
      <c r="B111" s="65">
        <v>14</v>
      </c>
      <c r="C111" s="66"/>
      <c r="E111" s="13" t="str">
        <f>REPT("Style",OR($C111="Doors",$C111="Drawers",$C111="Split Panels",$C111="Capping",$C111="Flat Panels")) &amp; REPT("Colour",$C111="Roller Doors")</f>
        <v/>
      </c>
      <c r="F111" s="27"/>
      <c r="G111" s="13" t="str">
        <f>REPT("Material",($C111&lt;&gt;"Capping"))</f>
        <v>Material</v>
      </c>
      <c r="H111" s="27"/>
      <c r="J111" s="13" t="str">
        <f>REPT("Hinge Drill Reference",$C111="Doors")&amp;
REPT("Configuration",$C111="Drawers")&amp;
REPT("Hinge Drill Reference",$C111="Frame Doors")&amp;
REPT("Hinge Drill Reference",$C111="Split Panels")</f>
        <v/>
      </c>
      <c r="K111" s="27"/>
      <c r="M111" s="13" t="str">
        <f>REPT("Quantity",$C111&lt;&gt;"Capping")&amp;REPT("3600mm Lengths",$C111="Capping")</f>
        <v>Quantity</v>
      </c>
      <c r="N111" s="28"/>
      <c r="P111" s="63" t="str">
        <f>REPT("1",$C111="Drawers")&amp;REPT("From Top",$C111="Doors")&amp;REPT("1",$F114="Pantry Door")</f>
        <v/>
      </c>
      <c r="Q111" s="26"/>
      <c r="R111" s="18"/>
      <c r="S111" s="67"/>
    </row>
    <row r="112" spans="2:19" s="13" customFormat="1" ht="12" x14ac:dyDescent="0.2">
      <c r="B112" s="65"/>
      <c r="C112" s="66"/>
      <c r="E112" s="13" t="str">
        <f>REPT("Colour",OR($C111="Doors",$C111="Drawers",$C111="Split Panels",$C111="Capping",$C111="Flat Panels")) &amp; REPT("Gloss Level",$C111="Roller Doors")</f>
        <v/>
      </c>
      <c r="F112" s="27"/>
      <c r="G112" s="13" t="str">
        <f>REPT("Edge Detail",OR($C111="Doors",$C111="Drawers",$C111="Split Panels"))&amp;
REPT("Paint Option",$C111="Flat Panels")</f>
        <v/>
      </c>
      <c r="H112" s="27"/>
      <c r="J112" s="13" t="str">
        <f>REPT("Type",OR($C111="Doors",$C111="Split Panels"))&amp;
REPT("Runner1",$C111="Drawers")</f>
        <v/>
      </c>
      <c r="K112" s="27"/>
      <c r="M112" s="13" t="str">
        <f>REPT("Internal Height",($C111="Roller Doors"))&amp;REPT("Height",OR($C111="Doors",$C111="Drawers",$C111="Split Panels",$C111="Flat Panels"))</f>
        <v/>
      </c>
      <c r="N112" s="28"/>
      <c r="P112" s="63" t="str">
        <f>REPT("2",AND($C111="Drawers",$H115&gt;1))&amp;REPT("From Bottom",$C111="Doors")&amp;REPT("2",$F114="Pantry Door")</f>
        <v/>
      </c>
      <c r="Q112" s="26"/>
      <c r="R112" s="18"/>
      <c r="S112" s="67"/>
    </row>
    <row r="113" spans="2:19" s="13" customFormat="1" ht="12" x14ac:dyDescent="0.2">
      <c r="B113" s="65"/>
      <c r="C113" s="66"/>
      <c r="E113" s="13" t="str">
        <f>REPT("Gloss Level",OR($C111="Doors",$C111="Drawers",$C111="Split Panels",$C111="Capping",$C111="Flat Panels"))</f>
        <v/>
      </c>
      <c r="F113" s="27"/>
      <c r="G113" s="13" t="str">
        <f>REPT("Finger Pull",$C111="Doors")&amp;
REPT("Finger Pull",$C111="Drawers")&amp;
REPT("Paint Option",$C111="Split Panels")</f>
        <v/>
      </c>
      <c r="H113" s="27"/>
      <c r="J113" s="13" t="str">
        <f>REPT("Runner2",AND($C111="Drawers",$H115&gt;1))&amp;
REPT("A",$C111="Split Panels")</f>
        <v/>
      </c>
      <c r="K113" s="27"/>
      <c r="M113" s="13" t="str">
        <f>REPT("Internal Width",($C111="Roller Doors"))&amp;REPT("Width",OR($C111="Doors",$C111="Drawers",$C111="Split Panels",$C111="Flat Panels"))</f>
        <v/>
      </c>
      <c r="N113" s="28"/>
      <c r="P113" s="63" t="str">
        <f>REPT("3",AND($C111="Drawers",$H115&gt;2))&amp;REPT("3",$F114="Pantry Door")</f>
        <v/>
      </c>
      <c r="Q113" s="26"/>
      <c r="R113" s="18"/>
      <c r="S113" s="67"/>
    </row>
    <row r="114" spans="2:19" s="13" customFormat="1" ht="12" x14ac:dyDescent="0.2">
      <c r="B114" s="63"/>
      <c r="E114" s="13" t="str">
        <f>REPT("Type",$C111="Split Panels")</f>
        <v/>
      </c>
      <c r="F114" s="27"/>
      <c r="G114" s="13" t="str">
        <f>REPT("Paint - D/S",$C111="Doors")&amp;
REPT("Paint - D/S",$C111="Drawers")</f>
        <v/>
      </c>
      <c r="H114" s="27"/>
      <c r="J114" s="13" t="str">
        <f>REPT("Runner3",AND($C111="Drawers",$H115&gt;2))&amp;
REPT("B",$C111="Split Panels")</f>
        <v/>
      </c>
      <c r="K114" s="27"/>
      <c r="M114" s="13" t="str">
        <f>REPT("Frame Width",$C111="Roller Doors")</f>
        <v/>
      </c>
      <c r="N114" s="28"/>
      <c r="P114" s="63" t="str">
        <f>REPT("4",AND($C111="Drawers",$H115&gt;3))&amp;REPT("4",$F114="Pantry Door")</f>
        <v/>
      </c>
      <c r="Q114" s="26"/>
      <c r="S114" s="67"/>
    </row>
    <row r="115" spans="2:19" s="13" customFormat="1" ht="12" x14ac:dyDescent="0.2">
      <c r="B115" s="63"/>
      <c r="E115" s="13" t="str">
        <f>REPT("Mullion #",$C111="Split Panels")</f>
        <v/>
      </c>
      <c r="F115" s="27"/>
      <c r="G115" s="13" t="str">
        <f>REPT("Drawers No",$C111="Drawers")</f>
        <v/>
      </c>
      <c r="H115" s="27"/>
      <c r="J115" s="13" t="str">
        <f>REPT("Runner4",AND($C111="Drawers",$H115&gt;3))&amp;REPT("C",$C111="Split Panels")</f>
        <v/>
      </c>
      <c r="K115" s="27"/>
      <c r="N115" s="28"/>
      <c r="P115" s="63" t="str">
        <f>REPT("5",AND($C111="Drawers",$H115&gt;4))</f>
        <v/>
      </c>
      <c r="Q115" s="26"/>
      <c r="S115" s="67"/>
    </row>
    <row r="116" spans="2:19" s="13" customFormat="1" ht="12" x14ac:dyDescent="0.2">
      <c r="B116" s="63"/>
      <c r="F116" s="14"/>
      <c r="H116" s="60"/>
      <c r="K116" s="60"/>
      <c r="N116" s="59"/>
      <c r="P116" s="18"/>
      <c r="Q116" s="63"/>
    </row>
    <row r="117" spans="2:19" s="2" customFormat="1" ht="3" customHeight="1" x14ac:dyDescent="0.25">
      <c r="B117" s="16"/>
      <c r="H117" s="61"/>
      <c r="K117" s="61"/>
      <c r="N117" s="16"/>
      <c r="Q117" s="16"/>
    </row>
    <row r="118" spans="2:19" s="13" customFormat="1" ht="12" x14ac:dyDescent="0.2">
      <c r="B118" s="65">
        <v>15</v>
      </c>
      <c r="C118" s="66"/>
      <c r="E118" s="13" t="str">
        <f>REPT("Style",OR($C118="Doors",$C118="Drawers",$C118="Split Panels",$C118="Capping",$C118="Flat Panels")) &amp; REPT("Colour",$C118="Roller Doors")</f>
        <v/>
      </c>
      <c r="F118" s="27"/>
      <c r="G118" s="13" t="str">
        <f>REPT("Material",($C118&lt;&gt;"Capping"))</f>
        <v>Material</v>
      </c>
      <c r="H118" s="27"/>
      <c r="J118" s="13" t="str">
        <f>REPT("Hinge Drill Reference",$C118="Doors")&amp;
REPT("Configuration",$C118="Drawers")&amp;
REPT("Hinge Drill Reference",$C118="Frame Doors")&amp;
REPT("Hinge Drill Reference",$C118="Split Panels")</f>
        <v/>
      </c>
      <c r="K118" s="27"/>
      <c r="M118" s="13" t="str">
        <f>REPT("Quantity",$C118&lt;&gt;"Capping")&amp;REPT("3600mm Lengths",$C118="Capping")</f>
        <v>Quantity</v>
      </c>
      <c r="N118" s="28"/>
      <c r="P118" s="63" t="str">
        <f>REPT("1",$C118="Drawers")&amp;REPT("From Top",$C118="Doors")&amp;REPT("1",$F121="Pantry Door")</f>
        <v/>
      </c>
      <c r="Q118" s="26"/>
      <c r="R118" s="18"/>
      <c r="S118" s="67"/>
    </row>
    <row r="119" spans="2:19" s="13" customFormat="1" ht="12" x14ac:dyDescent="0.2">
      <c r="B119" s="65"/>
      <c r="C119" s="66"/>
      <c r="E119" s="13" t="str">
        <f>REPT("Colour",OR($C118="Doors",$C118="Drawers",$C118="Split Panels",$C118="Capping",$C118="Flat Panels")) &amp; REPT("Gloss Level",$C118="Roller Doors")</f>
        <v/>
      </c>
      <c r="F119" s="27"/>
      <c r="G119" s="13" t="str">
        <f>REPT("Edge Detail",OR($C118="Doors",$C118="Drawers",$C118="Split Panels"))&amp;
REPT("Paint Option",$C118="Flat Panels")</f>
        <v/>
      </c>
      <c r="H119" s="27"/>
      <c r="J119" s="13" t="str">
        <f>REPT("Type",OR($C118="Doors",$C118="Split Panels"))&amp;
REPT("Runner1",$C118="Drawers")</f>
        <v/>
      </c>
      <c r="K119" s="27"/>
      <c r="M119" s="13" t="str">
        <f>REPT("Internal Height",($C118="Roller Doors"))&amp;REPT("Height",OR($C118="Doors",$C118="Drawers",$C118="Split Panels",$C118="Flat Panels"))</f>
        <v/>
      </c>
      <c r="N119" s="28"/>
      <c r="P119" s="63" t="str">
        <f>REPT("2",AND($C118="Drawers",$H122&gt;1))&amp;REPT("From Bottom",$C118="Doors")&amp;REPT("2",$F121="Pantry Door")</f>
        <v/>
      </c>
      <c r="Q119" s="26"/>
      <c r="R119" s="18"/>
      <c r="S119" s="67"/>
    </row>
    <row r="120" spans="2:19" s="13" customFormat="1" ht="12" x14ac:dyDescent="0.2">
      <c r="B120" s="65"/>
      <c r="C120" s="66"/>
      <c r="E120" s="13" t="str">
        <f>REPT("Gloss Level",OR($C118="Doors",$C118="Drawers",$C118="Split Panels",$C118="Capping",$C118="Flat Panels"))</f>
        <v/>
      </c>
      <c r="F120" s="27"/>
      <c r="G120" s="13" t="str">
        <f>REPT("Finger Pull",$C118="Doors")&amp;
REPT("Finger Pull",$C118="Drawers")&amp;
REPT("Paint Option",$C118="Split Panels")</f>
        <v/>
      </c>
      <c r="H120" s="27"/>
      <c r="J120" s="13" t="str">
        <f>REPT("Runner2",AND($C118="Drawers",$H122&gt;1))&amp;
REPT("A",$C118="Split Panels")</f>
        <v/>
      </c>
      <c r="K120" s="27"/>
      <c r="M120" s="13" t="str">
        <f>REPT("Internal Width",($C118="Roller Doors"))&amp;REPT("Width",OR($C118="Doors",$C118="Drawers",$C118="Split Panels",$C118="Flat Panels"))</f>
        <v/>
      </c>
      <c r="N120" s="28"/>
      <c r="P120" s="63" t="str">
        <f>REPT("3",AND($C118="Drawers",$H122&gt;2))&amp;REPT("3",$F121="Pantry Door")</f>
        <v/>
      </c>
      <c r="Q120" s="26"/>
      <c r="R120" s="18"/>
      <c r="S120" s="67"/>
    </row>
    <row r="121" spans="2:19" s="13" customFormat="1" ht="12" x14ac:dyDescent="0.2">
      <c r="B121" s="63"/>
      <c r="E121" s="13" t="str">
        <f>REPT("Type",$C118="Split Panels")</f>
        <v/>
      </c>
      <c r="F121" s="27"/>
      <c r="G121" s="13" t="str">
        <f>REPT("Paint - D/S",$C118="Doors")&amp;
REPT("Paint - D/S",$C118="Drawers")</f>
        <v/>
      </c>
      <c r="H121" s="27"/>
      <c r="J121" s="13" t="str">
        <f>REPT("Runner3",AND($C118="Drawers",$H122&gt;2))&amp;
REPT("B",$C118="Split Panels")</f>
        <v/>
      </c>
      <c r="K121" s="27"/>
      <c r="M121" s="13" t="str">
        <f>REPT("Frame Width",$C118="Roller Doors")</f>
        <v/>
      </c>
      <c r="N121" s="28"/>
      <c r="P121" s="63" t="str">
        <f>REPT("4",AND($C118="Drawers",$H122&gt;3))&amp;REPT("4",$F121="Pantry Door")</f>
        <v/>
      </c>
      <c r="Q121" s="26"/>
      <c r="S121" s="67"/>
    </row>
    <row r="122" spans="2:19" s="13" customFormat="1" ht="12" x14ac:dyDescent="0.2">
      <c r="B122" s="63"/>
      <c r="E122" s="13" t="str">
        <f>REPT("Mullion #",$C118="Split Panels")</f>
        <v/>
      </c>
      <c r="F122" s="27"/>
      <c r="G122" s="13" t="str">
        <f>REPT("Drawers No",$C118="Drawers")</f>
        <v/>
      </c>
      <c r="H122" s="27"/>
      <c r="J122" s="13" t="str">
        <f>REPT("Runner4",AND($C118="Drawers",$H122&gt;3))&amp;REPT("C",$C118="Split Panels")</f>
        <v/>
      </c>
      <c r="K122" s="27"/>
      <c r="N122" s="28"/>
      <c r="P122" s="63" t="str">
        <f>REPT("5",AND($C118="Drawers",$H122&gt;4))</f>
        <v/>
      </c>
      <c r="Q122" s="26"/>
      <c r="S122" s="67"/>
    </row>
    <row r="123" spans="2:19" s="13" customFormat="1" ht="12" x14ac:dyDescent="0.2">
      <c r="B123" s="63"/>
      <c r="F123" s="14"/>
      <c r="H123" s="60"/>
      <c r="K123" s="60"/>
      <c r="N123" s="59"/>
      <c r="P123" s="18"/>
      <c r="Q123" s="63"/>
    </row>
    <row r="124" spans="2:19" s="2" customFormat="1" ht="3" customHeight="1" x14ac:dyDescent="0.25">
      <c r="B124" s="16"/>
      <c r="H124" s="61"/>
      <c r="K124" s="61"/>
      <c r="N124" s="16"/>
      <c r="Q124" s="16"/>
    </row>
    <row r="125" spans="2:19" s="13" customFormat="1" ht="12" x14ac:dyDescent="0.2">
      <c r="B125" s="65">
        <v>16</v>
      </c>
      <c r="C125" s="66"/>
      <c r="E125" s="13" t="str">
        <f>REPT("Style",OR($C125="Doors",$C125="Drawers",$C125="Split Panels",$C125="Capping",$C125="Flat Panels")) &amp; REPT("Colour",$C125="Roller Doors")</f>
        <v/>
      </c>
      <c r="F125" s="27"/>
      <c r="G125" s="13" t="str">
        <f>REPT("Material",($C125&lt;&gt;"Capping"))</f>
        <v>Material</v>
      </c>
      <c r="H125" s="27"/>
      <c r="J125" s="13" t="str">
        <f>REPT("Hinge Drill Reference",$C125="Doors")&amp;
REPT("Configuration",$C125="Drawers")&amp;
REPT("Hinge Drill Reference",$C125="Frame Doors")&amp;
REPT("Hinge Drill Reference",$C125="Split Panels")</f>
        <v/>
      </c>
      <c r="K125" s="27"/>
      <c r="M125" s="13" t="str">
        <f>REPT("Quantity",$C125&lt;&gt;"Capping")&amp;REPT("3600mm Lengths",$C125="Capping")</f>
        <v>Quantity</v>
      </c>
      <c r="N125" s="28"/>
      <c r="P125" s="63" t="str">
        <f>REPT("1",$C125="Drawers")&amp;REPT("From Top",$C125="Doors")&amp;REPT("1",$F128="Pantry Door")</f>
        <v/>
      </c>
      <c r="Q125" s="26"/>
      <c r="R125" s="18"/>
      <c r="S125" s="67"/>
    </row>
    <row r="126" spans="2:19" s="13" customFormat="1" ht="12" x14ac:dyDescent="0.2">
      <c r="B126" s="65"/>
      <c r="C126" s="66"/>
      <c r="E126" s="13" t="str">
        <f>REPT("Colour",OR($C125="Doors",$C125="Drawers",$C125="Split Panels",$C125="Capping",$C125="Flat Panels")) &amp; REPT("Gloss Level",$C125="Roller Doors")</f>
        <v/>
      </c>
      <c r="F126" s="27"/>
      <c r="G126" s="13" t="str">
        <f>REPT("Edge Detail",OR($C125="Doors",$C125="Drawers",$C125="Split Panels"))&amp;
REPT("Paint Option",$C125="Flat Panels")</f>
        <v/>
      </c>
      <c r="H126" s="27"/>
      <c r="J126" s="13" t="str">
        <f>REPT("Type",OR($C125="Doors",$C125="Split Panels"))&amp;
REPT("Runner1",$C125="Drawers")</f>
        <v/>
      </c>
      <c r="K126" s="27"/>
      <c r="M126" s="13" t="str">
        <f>REPT("Internal Height",($C125="Roller Doors"))&amp;REPT("Height",OR($C125="Doors",$C125="Drawers",$C125="Split Panels",$C125="Flat Panels"))</f>
        <v/>
      </c>
      <c r="N126" s="28"/>
      <c r="P126" s="63" t="str">
        <f>REPT("2",AND($C125="Drawers",$H129&gt;1))&amp;REPT("From Bottom",$C125="Doors")&amp;REPT("2",$F128="Pantry Door")</f>
        <v/>
      </c>
      <c r="Q126" s="26"/>
      <c r="R126" s="18"/>
      <c r="S126" s="67"/>
    </row>
    <row r="127" spans="2:19" s="13" customFormat="1" ht="12" x14ac:dyDescent="0.2">
      <c r="B127" s="65"/>
      <c r="C127" s="66"/>
      <c r="E127" s="13" t="str">
        <f>REPT("Gloss Level",OR($C125="Doors",$C125="Drawers",$C125="Split Panels",$C125="Capping",$C125="Flat Panels"))</f>
        <v/>
      </c>
      <c r="F127" s="27"/>
      <c r="G127" s="13" t="str">
        <f>REPT("Finger Pull",$C125="Doors")&amp;
REPT("Finger Pull",$C125="Drawers")&amp;
REPT("Paint Option",$C125="Split Panels")</f>
        <v/>
      </c>
      <c r="H127" s="27"/>
      <c r="J127" s="13" t="str">
        <f>REPT("Runner2",AND($C125="Drawers",$H129&gt;1))&amp;
REPT("A",$C125="Split Panels")</f>
        <v/>
      </c>
      <c r="K127" s="27"/>
      <c r="M127" s="13" t="str">
        <f>REPT("Internal Width",($C125="Roller Doors"))&amp;REPT("Width",OR($C125="Doors",$C125="Drawers",$C125="Split Panels",$C125="Flat Panels"))</f>
        <v/>
      </c>
      <c r="N127" s="28"/>
      <c r="P127" s="63" t="str">
        <f>REPT("3",AND($C125="Drawers",$H129&gt;2))&amp;REPT("3",$F128="Pantry Door")</f>
        <v/>
      </c>
      <c r="Q127" s="26"/>
      <c r="R127" s="18"/>
      <c r="S127" s="67"/>
    </row>
    <row r="128" spans="2:19" s="13" customFormat="1" ht="12" x14ac:dyDescent="0.2">
      <c r="B128" s="63"/>
      <c r="E128" s="13" t="str">
        <f>REPT("Type",$C125="Split Panels")</f>
        <v/>
      </c>
      <c r="F128" s="27"/>
      <c r="G128" s="13" t="str">
        <f>REPT("Paint - D/S",$C125="Doors")&amp;
REPT("Paint - D/S",$C125="Drawers")</f>
        <v/>
      </c>
      <c r="H128" s="27"/>
      <c r="J128" s="13" t="str">
        <f>REPT("Runner3",AND($C125="Drawers",$H129&gt;2))&amp;
REPT("B",$C125="Split Panels")</f>
        <v/>
      </c>
      <c r="K128" s="27"/>
      <c r="M128" s="13" t="str">
        <f>REPT("Frame Width",$C125="Roller Doors")</f>
        <v/>
      </c>
      <c r="N128" s="28"/>
      <c r="P128" s="63" t="str">
        <f>REPT("4",AND($C125="Drawers",$H129&gt;3))&amp;REPT("4",$F128="Pantry Door")</f>
        <v/>
      </c>
      <c r="Q128" s="26"/>
      <c r="S128" s="67"/>
    </row>
    <row r="129" spans="2:19" s="13" customFormat="1" ht="12" x14ac:dyDescent="0.2">
      <c r="B129" s="63"/>
      <c r="E129" s="13" t="str">
        <f>REPT("Mullion #",$C125="Split Panels")</f>
        <v/>
      </c>
      <c r="F129" s="27"/>
      <c r="G129" s="13" t="str">
        <f>REPT("Drawers No",$C125="Drawers")</f>
        <v/>
      </c>
      <c r="H129" s="27"/>
      <c r="J129" s="13" t="str">
        <f>REPT("Runner4",AND($C125="Drawers",$H129&gt;3))&amp;REPT("C",$C125="Split Panels")</f>
        <v/>
      </c>
      <c r="K129" s="27"/>
      <c r="N129" s="28"/>
      <c r="P129" s="63" t="str">
        <f>REPT("5",AND($C125="Drawers",$H129&gt;4))</f>
        <v/>
      </c>
      <c r="Q129" s="26"/>
      <c r="S129" s="67"/>
    </row>
    <row r="130" spans="2:19" s="13" customFormat="1" ht="12" x14ac:dyDescent="0.2">
      <c r="B130" s="63"/>
      <c r="F130" s="14"/>
      <c r="H130" s="60"/>
      <c r="K130" s="60"/>
      <c r="N130" s="59"/>
      <c r="P130" s="18"/>
      <c r="Q130" s="63"/>
    </row>
    <row r="131" spans="2:19" s="2" customFormat="1" ht="3" customHeight="1" x14ac:dyDescent="0.25">
      <c r="B131" s="16"/>
      <c r="H131" s="61"/>
      <c r="K131" s="61"/>
      <c r="N131" s="16"/>
      <c r="Q131" s="16"/>
    </row>
    <row r="132" spans="2:19" s="13" customFormat="1" ht="12" x14ac:dyDescent="0.2">
      <c r="B132" s="65">
        <v>17</v>
      </c>
      <c r="C132" s="66"/>
      <c r="E132" s="13" t="str">
        <f>REPT("Style",OR($C132="Doors",$C132="Drawers",$C132="Split Panels",$C132="Capping",$C132="Flat Panels")) &amp; REPT("Colour",$C132="Roller Doors")</f>
        <v/>
      </c>
      <c r="F132" s="27"/>
      <c r="G132" s="13" t="str">
        <f>REPT("Material",($C132&lt;&gt;"Capping"))</f>
        <v>Material</v>
      </c>
      <c r="H132" s="27"/>
      <c r="J132" s="13" t="str">
        <f>REPT("Hinge Drill Reference",$C132="Doors")&amp;
REPT("Configuration",$C132="Drawers")&amp;
REPT("Hinge Drill Reference",$C132="Frame Doors")&amp;
REPT("Hinge Drill Reference",$C132="Split Panels")</f>
        <v/>
      </c>
      <c r="K132" s="27"/>
      <c r="M132" s="13" t="str">
        <f>REPT("Quantity",$C132&lt;&gt;"Capping")&amp;REPT("3600mm Lengths",$C132="Capping")</f>
        <v>Quantity</v>
      </c>
      <c r="N132" s="28"/>
      <c r="P132" s="63" t="str">
        <f>REPT("1",$C132="Drawers")&amp;REPT("From Top",$C132="Doors")&amp;REPT("1",$F135="Pantry Door")</f>
        <v/>
      </c>
      <c r="Q132" s="26"/>
      <c r="R132" s="18"/>
      <c r="S132" s="67"/>
    </row>
    <row r="133" spans="2:19" s="13" customFormat="1" ht="12" x14ac:dyDescent="0.2">
      <c r="B133" s="65"/>
      <c r="C133" s="66"/>
      <c r="E133" s="13" t="str">
        <f>REPT("Colour",OR($C132="Doors",$C132="Drawers",$C132="Split Panels",$C132="Capping",$C132="Flat Panels")) &amp; REPT("Gloss Level",$C132="Roller Doors")</f>
        <v/>
      </c>
      <c r="F133" s="27"/>
      <c r="G133" s="13" t="str">
        <f>REPT("Edge Detail",OR($C132="Doors",$C132="Drawers",$C132="Split Panels"))&amp;
REPT("Paint Option",$C132="Flat Panels")</f>
        <v/>
      </c>
      <c r="H133" s="27"/>
      <c r="J133" s="13" t="str">
        <f>REPT("Type",OR($C132="Doors",$C132="Split Panels"))&amp;
REPT("Runner1",$C132="Drawers")</f>
        <v/>
      </c>
      <c r="K133" s="27"/>
      <c r="M133" s="13" t="str">
        <f>REPT("Internal Height",($C132="Roller Doors"))&amp;REPT("Height",OR($C132="Doors",$C132="Drawers",$C132="Split Panels",$C132="Flat Panels"))</f>
        <v/>
      </c>
      <c r="N133" s="28"/>
      <c r="P133" s="63" t="str">
        <f>REPT("2",AND($C132="Drawers",$H136&gt;1))&amp;REPT("From Bottom",$C132="Doors")&amp;REPT("2",$F135="Pantry Door")</f>
        <v/>
      </c>
      <c r="Q133" s="26"/>
      <c r="R133" s="18"/>
      <c r="S133" s="67"/>
    </row>
    <row r="134" spans="2:19" s="13" customFormat="1" ht="12" x14ac:dyDescent="0.2">
      <c r="B134" s="65"/>
      <c r="C134" s="66"/>
      <c r="E134" s="13" t="str">
        <f>REPT("Gloss Level",OR($C132="Doors",$C132="Drawers",$C132="Split Panels",$C132="Capping",$C132="Flat Panels"))</f>
        <v/>
      </c>
      <c r="F134" s="27"/>
      <c r="G134" s="13" t="str">
        <f>REPT("Finger Pull",$C132="Doors")&amp;
REPT("Finger Pull",$C132="Drawers")&amp;
REPT("Paint Option",$C132="Split Panels")</f>
        <v/>
      </c>
      <c r="H134" s="27"/>
      <c r="J134" s="13" t="str">
        <f>REPT("Runner2",AND($C132="Drawers",$H136&gt;1))&amp;
REPT("A",$C132="Split Panels")</f>
        <v/>
      </c>
      <c r="K134" s="27"/>
      <c r="M134" s="13" t="str">
        <f>REPT("Internal Width",($C132="Roller Doors"))&amp;REPT("Width",OR($C132="Doors",$C132="Drawers",$C132="Split Panels",$C132="Flat Panels"))</f>
        <v/>
      </c>
      <c r="N134" s="28"/>
      <c r="P134" s="63" t="str">
        <f>REPT("3",AND($C132="Drawers",$H136&gt;2))&amp;REPT("3",$F135="Pantry Door")</f>
        <v/>
      </c>
      <c r="Q134" s="26"/>
      <c r="R134" s="18"/>
      <c r="S134" s="67"/>
    </row>
    <row r="135" spans="2:19" s="13" customFormat="1" ht="12" x14ac:dyDescent="0.2">
      <c r="B135" s="63"/>
      <c r="E135" s="13" t="str">
        <f>REPT("Type",$C132="Split Panels")</f>
        <v/>
      </c>
      <c r="F135" s="27"/>
      <c r="G135" s="13" t="str">
        <f>REPT("Paint - D/S",$C132="Doors")&amp;
REPT("Paint - D/S",$C132="Drawers")</f>
        <v/>
      </c>
      <c r="H135" s="27"/>
      <c r="J135" s="13" t="str">
        <f>REPT("Runner3",AND($C132="Drawers",$H136&gt;2))&amp;
REPT("B",$C132="Split Panels")</f>
        <v/>
      </c>
      <c r="K135" s="27"/>
      <c r="M135" s="13" t="str">
        <f>REPT("Frame Width",$C132="Roller Doors")</f>
        <v/>
      </c>
      <c r="N135" s="28"/>
      <c r="P135" s="63" t="str">
        <f>REPT("4",AND($C132="Drawers",$H136&gt;3))&amp;REPT("4",$F135="Pantry Door")</f>
        <v/>
      </c>
      <c r="Q135" s="26"/>
      <c r="S135" s="67"/>
    </row>
    <row r="136" spans="2:19" s="13" customFormat="1" ht="12" x14ac:dyDescent="0.2">
      <c r="B136" s="63"/>
      <c r="E136" s="13" t="str">
        <f>REPT("Mullion #",$C132="Split Panels")</f>
        <v/>
      </c>
      <c r="F136" s="27"/>
      <c r="G136" s="13" t="str">
        <f>REPT("Drawers No",$C132="Drawers")</f>
        <v/>
      </c>
      <c r="H136" s="27"/>
      <c r="J136" s="13" t="str">
        <f>REPT("Runner4",AND($C132="Drawers",$H136&gt;3))&amp;REPT("C",$C132="Split Panels")</f>
        <v/>
      </c>
      <c r="K136" s="27"/>
      <c r="N136" s="28"/>
      <c r="P136" s="63" t="str">
        <f>REPT("5",AND($C132="Drawers",$H136&gt;4))</f>
        <v/>
      </c>
      <c r="Q136" s="26"/>
      <c r="S136" s="67"/>
    </row>
    <row r="137" spans="2:19" s="13" customFormat="1" ht="12" x14ac:dyDescent="0.2">
      <c r="B137" s="63"/>
      <c r="F137" s="14"/>
      <c r="H137" s="60"/>
      <c r="K137" s="60"/>
      <c r="N137" s="59"/>
      <c r="P137" s="18"/>
      <c r="Q137" s="63"/>
    </row>
    <row r="138" spans="2:19" s="2" customFormat="1" ht="3" customHeight="1" x14ac:dyDescent="0.25">
      <c r="B138" s="16"/>
      <c r="H138" s="61"/>
      <c r="K138" s="61"/>
      <c r="N138" s="16"/>
      <c r="Q138" s="16"/>
    </row>
    <row r="139" spans="2:19" s="13" customFormat="1" ht="12" x14ac:dyDescent="0.2">
      <c r="B139" s="65">
        <v>18</v>
      </c>
      <c r="C139" s="66"/>
      <c r="E139" s="13" t="str">
        <f>REPT("Style",OR($C139="Doors",$C139="Drawers",$C139="Split Panels",$C139="Capping",$C139="Flat Panels")) &amp; REPT("Colour",$C139="Roller Doors")</f>
        <v/>
      </c>
      <c r="F139" s="27"/>
      <c r="G139" s="13" t="str">
        <f>REPT("Material",($C139&lt;&gt;"Capping"))</f>
        <v>Material</v>
      </c>
      <c r="H139" s="27"/>
      <c r="J139" s="13" t="str">
        <f>REPT("Hinge Drill Reference",$C139="Doors")&amp;
REPT("Configuration",$C139="Drawers")&amp;
REPT("Hinge Drill Reference",$C139="Frame Doors")&amp;
REPT("Hinge Drill Reference",$C139="Split Panels")</f>
        <v/>
      </c>
      <c r="K139" s="27"/>
      <c r="M139" s="13" t="str">
        <f>REPT("Quantity",$C139&lt;&gt;"Capping")&amp;REPT("3600mm Lengths",$C139="Capping")</f>
        <v>Quantity</v>
      </c>
      <c r="N139" s="28"/>
      <c r="P139" s="63" t="str">
        <f>REPT("1",$C139="Drawers")&amp;REPT("From Top",$C139="Doors")&amp;REPT("1",$F142="Pantry Door")</f>
        <v/>
      </c>
      <c r="Q139" s="26"/>
      <c r="R139" s="18"/>
      <c r="S139" s="67"/>
    </row>
    <row r="140" spans="2:19" s="13" customFormat="1" ht="12" x14ac:dyDescent="0.2">
      <c r="B140" s="65"/>
      <c r="C140" s="66"/>
      <c r="E140" s="13" t="str">
        <f>REPT("Colour",OR($C139="Doors",$C139="Drawers",$C139="Split Panels",$C139="Capping",$C139="Flat Panels")) &amp; REPT("Gloss Level",$C139="Roller Doors")</f>
        <v/>
      </c>
      <c r="F140" s="27"/>
      <c r="G140" s="13" t="str">
        <f>REPT("Edge Detail",OR($C139="Doors",$C139="Drawers",$C139="Split Panels"))&amp;
REPT("Paint Option",$C139="Flat Panels")</f>
        <v/>
      </c>
      <c r="H140" s="27"/>
      <c r="J140" s="13" t="str">
        <f>REPT("Type",OR($C139="Doors",$C139="Split Panels"))&amp;
REPT("Runner1",$C139="Drawers")</f>
        <v/>
      </c>
      <c r="K140" s="27"/>
      <c r="M140" s="13" t="str">
        <f>REPT("Internal Height",($C139="Roller Doors"))&amp;REPT("Height",OR($C139="Doors",$C139="Drawers",$C139="Split Panels",$C139="Flat Panels"))</f>
        <v/>
      </c>
      <c r="N140" s="28"/>
      <c r="P140" s="63" t="str">
        <f>REPT("2",AND($C139="Drawers",$H143&gt;1))&amp;REPT("From Bottom",$C139="Doors")&amp;REPT("2",$F142="Pantry Door")</f>
        <v/>
      </c>
      <c r="Q140" s="26"/>
      <c r="R140" s="18"/>
      <c r="S140" s="67"/>
    </row>
    <row r="141" spans="2:19" s="13" customFormat="1" ht="12" x14ac:dyDescent="0.2">
      <c r="B141" s="65"/>
      <c r="C141" s="66"/>
      <c r="E141" s="13" t="str">
        <f>REPT("Gloss Level",OR($C139="Doors",$C139="Drawers",$C139="Split Panels",$C139="Capping",$C139="Flat Panels"))</f>
        <v/>
      </c>
      <c r="F141" s="27"/>
      <c r="G141" s="13" t="str">
        <f>REPT("Finger Pull",$C139="Doors")&amp;
REPT("Finger Pull",$C139="Drawers")&amp;
REPT("Paint Option",$C139="Split Panels")</f>
        <v/>
      </c>
      <c r="H141" s="27"/>
      <c r="J141" s="13" t="str">
        <f>REPT("Runner2",AND($C139="Drawers",$H143&gt;1))&amp;
REPT("A",$C139="Split Panels")</f>
        <v/>
      </c>
      <c r="K141" s="27"/>
      <c r="M141" s="13" t="str">
        <f>REPT("Internal Width",($C139="Roller Doors"))&amp;REPT("Width",OR($C139="Doors",$C139="Drawers",$C139="Split Panels",$C139="Flat Panels"))</f>
        <v/>
      </c>
      <c r="N141" s="28"/>
      <c r="P141" s="63" t="str">
        <f>REPT("3",AND($C139="Drawers",$H143&gt;2))&amp;REPT("3",$F142="Pantry Door")</f>
        <v/>
      </c>
      <c r="Q141" s="26"/>
      <c r="R141" s="18"/>
      <c r="S141" s="67"/>
    </row>
    <row r="142" spans="2:19" s="13" customFormat="1" ht="12" x14ac:dyDescent="0.2">
      <c r="B142" s="63"/>
      <c r="E142" s="13" t="str">
        <f>REPT("Type",$C139="Split Panels")</f>
        <v/>
      </c>
      <c r="F142" s="27"/>
      <c r="G142" s="13" t="str">
        <f>REPT("Paint - D/S",$C139="Doors")&amp;
REPT("Paint - D/S",$C139="Drawers")</f>
        <v/>
      </c>
      <c r="H142" s="27"/>
      <c r="J142" s="13" t="str">
        <f>REPT("Runner3",AND($C139="Drawers",$H143&gt;2))&amp;
REPT("B",$C139="Split Panels")</f>
        <v/>
      </c>
      <c r="K142" s="27"/>
      <c r="M142" s="13" t="str">
        <f>REPT("Frame Width",$C139="Roller Doors")</f>
        <v/>
      </c>
      <c r="N142" s="28"/>
      <c r="P142" s="63" t="str">
        <f>REPT("4",AND($C139="Drawers",$H143&gt;3))&amp;REPT("4",$F142="Pantry Door")</f>
        <v/>
      </c>
      <c r="Q142" s="26"/>
      <c r="S142" s="67"/>
    </row>
    <row r="143" spans="2:19" s="13" customFormat="1" ht="12" x14ac:dyDescent="0.2">
      <c r="B143" s="63"/>
      <c r="E143" s="13" t="str">
        <f>REPT("Mullion #",$C139="Split Panels")</f>
        <v/>
      </c>
      <c r="F143" s="27"/>
      <c r="G143" s="13" t="str">
        <f>REPT("Drawers No",$C139="Drawers")</f>
        <v/>
      </c>
      <c r="H143" s="27"/>
      <c r="J143" s="13" t="str">
        <f>REPT("Runner4",AND($C139="Drawers",$H143&gt;3))&amp;REPT("C",$C139="Split Panels")</f>
        <v/>
      </c>
      <c r="K143" s="27"/>
      <c r="N143" s="28"/>
      <c r="P143" s="63" t="str">
        <f>REPT("5",AND($C139="Drawers",$H143&gt;4))</f>
        <v/>
      </c>
      <c r="Q143" s="26"/>
      <c r="S143" s="67"/>
    </row>
    <row r="144" spans="2:19" s="13" customFormat="1" ht="12" x14ac:dyDescent="0.2">
      <c r="B144" s="63"/>
      <c r="F144" s="14"/>
      <c r="H144" s="60"/>
      <c r="K144" s="60"/>
      <c r="N144" s="59"/>
      <c r="P144" s="18"/>
      <c r="Q144" s="63"/>
    </row>
    <row r="145" spans="2:19" s="2" customFormat="1" ht="3" customHeight="1" x14ac:dyDescent="0.25">
      <c r="B145" s="16"/>
      <c r="H145" s="61"/>
      <c r="K145" s="61"/>
      <c r="N145" s="16"/>
      <c r="Q145" s="16"/>
    </row>
    <row r="146" spans="2:19" s="13" customFormat="1" ht="12" x14ac:dyDescent="0.2">
      <c r="B146" s="65">
        <v>19</v>
      </c>
      <c r="C146" s="66"/>
      <c r="E146" s="13" t="str">
        <f>REPT("Style",OR($C146="Doors",$C146="Drawers",$C146="Split Panels",$C146="Capping",$C146="Flat Panels")) &amp; REPT("Colour",$C146="Roller Doors")</f>
        <v/>
      </c>
      <c r="F146" s="27"/>
      <c r="G146" s="13" t="str">
        <f>REPT("Material",($C146&lt;&gt;"Capping"))</f>
        <v>Material</v>
      </c>
      <c r="H146" s="27"/>
      <c r="J146" s="13" t="str">
        <f>REPT("Hinge Drill Reference",$C146="Doors")&amp;
REPT("Configuration",$C146="Drawers")&amp;
REPT("Hinge Drill Reference",$C146="Frame Doors")&amp;
REPT("Hinge Drill Reference",$C146="Split Panels")</f>
        <v/>
      </c>
      <c r="K146" s="27"/>
      <c r="M146" s="13" t="str">
        <f>REPT("Quantity",$C146&lt;&gt;"Capping")&amp;REPT("3600mm Lengths",$C146="Capping")</f>
        <v>Quantity</v>
      </c>
      <c r="N146" s="28"/>
      <c r="P146" s="63" t="str">
        <f>REPT("1",$C146="Drawers")&amp;REPT("From Top",$C146="Doors")&amp;REPT("1",$F149="Pantry Door")</f>
        <v/>
      </c>
      <c r="Q146" s="26"/>
      <c r="R146" s="18"/>
      <c r="S146" s="67"/>
    </row>
    <row r="147" spans="2:19" s="13" customFormat="1" ht="12" x14ac:dyDescent="0.2">
      <c r="B147" s="65"/>
      <c r="C147" s="66"/>
      <c r="E147" s="13" t="str">
        <f>REPT("Colour",OR($C146="Doors",$C146="Drawers",$C146="Split Panels",$C146="Capping",$C146="Flat Panels")) &amp; REPT("Gloss Level",$C146="Roller Doors")</f>
        <v/>
      </c>
      <c r="F147" s="27"/>
      <c r="G147" s="13" t="str">
        <f>REPT("Edge Detail",OR($C146="Doors",$C146="Drawers",$C146="Split Panels"))&amp;
REPT("Paint Option",$C146="Flat Panels")</f>
        <v/>
      </c>
      <c r="H147" s="27"/>
      <c r="J147" s="13" t="str">
        <f>REPT("Type",OR($C146="Doors",$C146="Split Panels"))&amp;
REPT("Runner1",$C146="Drawers")</f>
        <v/>
      </c>
      <c r="K147" s="27"/>
      <c r="M147" s="13" t="str">
        <f>REPT("Internal Height",($C146="Roller Doors"))&amp;REPT("Height",OR($C146="Doors",$C146="Drawers",$C146="Split Panels",$C146="Flat Panels"))</f>
        <v/>
      </c>
      <c r="N147" s="28"/>
      <c r="P147" s="63" t="str">
        <f>REPT("2",AND($C146="Drawers",$H150&gt;1))&amp;REPT("From Bottom",$C146="Doors")&amp;REPT("2",$F149="Pantry Door")</f>
        <v/>
      </c>
      <c r="Q147" s="26"/>
      <c r="R147" s="18"/>
      <c r="S147" s="67"/>
    </row>
    <row r="148" spans="2:19" s="13" customFormat="1" ht="12" x14ac:dyDescent="0.2">
      <c r="B148" s="65"/>
      <c r="C148" s="66"/>
      <c r="E148" s="13" t="str">
        <f>REPT("Gloss Level",OR($C146="Doors",$C146="Drawers",$C146="Split Panels",$C146="Capping",$C146="Flat Panels"))</f>
        <v/>
      </c>
      <c r="F148" s="27"/>
      <c r="G148" s="13" t="str">
        <f>REPT("Finger Pull",$C146="Doors")&amp;
REPT("Finger Pull",$C146="Drawers")&amp;
REPT("Paint Option",$C146="Split Panels")</f>
        <v/>
      </c>
      <c r="H148" s="27"/>
      <c r="J148" s="13" t="str">
        <f>REPT("Runner2",AND($C146="Drawers",$H150&gt;1))&amp;
REPT("A",$C146="Split Panels")</f>
        <v/>
      </c>
      <c r="K148" s="27"/>
      <c r="M148" s="13" t="str">
        <f>REPT("Internal Width",($C146="Roller Doors"))&amp;REPT("Width",OR($C146="Doors",$C146="Drawers",$C146="Split Panels",$C146="Flat Panels"))</f>
        <v/>
      </c>
      <c r="N148" s="28"/>
      <c r="P148" s="63" t="str">
        <f>REPT("3",AND($C146="Drawers",$H150&gt;2))&amp;REPT("3",$F149="Pantry Door")</f>
        <v/>
      </c>
      <c r="Q148" s="26"/>
      <c r="R148" s="18"/>
      <c r="S148" s="67"/>
    </row>
    <row r="149" spans="2:19" s="13" customFormat="1" ht="12" x14ac:dyDescent="0.2">
      <c r="B149" s="63"/>
      <c r="E149" s="13" t="str">
        <f>REPT("Type",$C146="Split Panels")</f>
        <v/>
      </c>
      <c r="F149" s="27"/>
      <c r="G149" s="13" t="str">
        <f>REPT("Paint - D/S",$C146="Doors")&amp;
REPT("Paint - D/S",$C146="Drawers")</f>
        <v/>
      </c>
      <c r="H149" s="27"/>
      <c r="J149" s="13" t="str">
        <f>REPT("Runner3",AND($C146="Drawers",$H150&gt;2))&amp;
REPT("B",$C146="Split Panels")</f>
        <v/>
      </c>
      <c r="K149" s="27"/>
      <c r="M149" s="13" t="str">
        <f>REPT("Frame Width",$C146="Roller Doors")</f>
        <v/>
      </c>
      <c r="N149" s="28"/>
      <c r="P149" s="63" t="str">
        <f>REPT("4",AND($C146="Drawers",$H150&gt;3))&amp;REPT("4",$F149="Pantry Door")</f>
        <v/>
      </c>
      <c r="Q149" s="26"/>
      <c r="S149" s="67"/>
    </row>
    <row r="150" spans="2:19" s="13" customFormat="1" ht="12" x14ac:dyDescent="0.2">
      <c r="B150" s="63"/>
      <c r="E150" s="13" t="str">
        <f>REPT("Mullion #",$C146="Split Panels")</f>
        <v/>
      </c>
      <c r="F150" s="27"/>
      <c r="G150" s="13" t="str">
        <f>REPT("Drawers No",$C146="Drawers")</f>
        <v/>
      </c>
      <c r="H150" s="27"/>
      <c r="J150" s="13" t="str">
        <f>REPT("Runner4",AND($C146="Drawers",$H150&gt;3))&amp;REPT("C",$C146="Split Panels")</f>
        <v/>
      </c>
      <c r="K150" s="27"/>
      <c r="N150" s="28"/>
      <c r="P150" s="63" t="str">
        <f>REPT("5",AND($C146="Drawers",$H150&gt;4))</f>
        <v/>
      </c>
      <c r="Q150" s="26"/>
      <c r="S150" s="67"/>
    </row>
    <row r="151" spans="2:19" s="13" customFormat="1" ht="12" x14ac:dyDescent="0.2">
      <c r="B151" s="63"/>
      <c r="F151" s="14"/>
      <c r="H151" s="60"/>
      <c r="K151" s="60"/>
      <c r="N151" s="59"/>
      <c r="P151" s="18"/>
      <c r="Q151" s="63"/>
    </row>
    <row r="152" spans="2:19" s="2" customFormat="1" ht="3" customHeight="1" x14ac:dyDescent="0.25">
      <c r="B152" s="16"/>
      <c r="H152" s="61"/>
      <c r="K152" s="61"/>
      <c r="N152" s="16"/>
      <c r="Q152" s="16"/>
    </row>
    <row r="153" spans="2:19" s="13" customFormat="1" ht="12" x14ac:dyDescent="0.2">
      <c r="B153" s="65">
        <v>20</v>
      </c>
      <c r="C153" s="66"/>
      <c r="E153" s="13" t="str">
        <f>REPT("Style",OR($C153="Doors",$C153="Drawers",$C153="Split Panels",$C153="Capping",$C153="Flat Panels")) &amp; REPT("Colour",$C153="Roller Doors")</f>
        <v/>
      </c>
      <c r="F153" s="27"/>
      <c r="G153" s="13" t="str">
        <f>REPT("Material",($C153&lt;&gt;"Capping"))</f>
        <v>Material</v>
      </c>
      <c r="H153" s="27"/>
      <c r="J153" s="13" t="str">
        <f>REPT("Hinge Drill Reference",$C153="Doors")&amp;
REPT("Configuration",$C153="Drawers")&amp;
REPT("Hinge Drill Reference",$C153="Frame Doors")&amp;
REPT("Hinge Drill Reference",$C153="Split Panels")</f>
        <v/>
      </c>
      <c r="K153" s="27"/>
      <c r="M153" s="13" t="str">
        <f>REPT("Quantity",$C153&lt;&gt;"Capping")&amp;REPT("3600mm Lengths",$C153="Capping")</f>
        <v>Quantity</v>
      </c>
      <c r="N153" s="28"/>
      <c r="P153" s="63" t="str">
        <f>REPT("1",$C153="Drawers")&amp;REPT("From Top",$C153="Doors")&amp;REPT("1",$F156="Pantry Door")</f>
        <v/>
      </c>
      <c r="Q153" s="26"/>
      <c r="R153" s="18"/>
      <c r="S153" s="67"/>
    </row>
    <row r="154" spans="2:19" s="13" customFormat="1" ht="12" x14ac:dyDescent="0.2">
      <c r="B154" s="65"/>
      <c r="C154" s="66"/>
      <c r="E154" s="13" t="str">
        <f>REPT("Colour",OR($C153="Doors",$C153="Drawers",$C153="Split Panels",$C153="Capping",$C153="Flat Panels")) &amp; REPT("Gloss Level",$C153="Roller Doors")</f>
        <v/>
      </c>
      <c r="F154" s="27"/>
      <c r="G154" s="13" t="str">
        <f>REPT("Edge Detail",OR($C153="Doors",$C153="Drawers",$C153="Split Panels"))&amp;
REPT("Paint Option",$C153="Flat Panels")</f>
        <v/>
      </c>
      <c r="H154" s="27"/>
      <c r="J154" s="13" t="str">
        <f>REPT("Type",OR($C153="Doors",$C153="Split Panels"))&amp;
REPT("Runner1",$C153="Drawers")</f>
        <v/>
      </c>
      <c r="K154" s="27"/>
      <c r="M154" s="13" t="str">
        <f>REPT("Internal Height",($C153="Roller Doors"))&amp;REPT("Height",OR($C153="Doors",$C153="Drawers",$C153="Split Panels",$C153="Flat Panels"))</f>
        <v/>
      </c>
      <c r="N154" s="28"/>
      <c r="P154" s="63" t="str">
        <f>REPT("2",AND($C153="Drawers",$H157&gt;1))&amp;REPT("From Bottom",$C153="Doors")&amp;REPT("2",$F156="Pantry Door")</f>
        <v/>
      </c>
      <c r="Q154" s="26"/>
      <c r="R154" s="18"/>
      <c r="S154" s="67"/>
    </row>
    <row r="155" spans="2:19" s="13" customFormat="1" ht="12" x14ac:dyDescent="0.2">
      <c r="B155" s="65"/>
      <c r="C155" s="66"/>
      <c r="E155" s="13" t="str">
        <f>REPT("Gloss Level",OR($C153="Doors",$C153="Drawers",$C153="Split Panels",$C153="Capping",$C153="Flat Panels"))</f>
        <v/>
      </c>
      <c r="F155" s="27"/>
      <c r="G155" s="13" t="str">
        <f>REPT("Finger Pull",$C153="Doors")&amp;
REPT("Finger Pull",$C153="Drawers")&amp;
REPT("Paint Option",$C153="Split Panels")</f>
        <v/>
      </c>
      <c r="H155" s="27"/>
      <c r="J155" s="13" t="str">
        <f>REPT("Runner2",AND($C153="Drawers",$H157&gt;1))&amp;
REPT("A",$C153="Split Panels")</f>
        <v/>
      </c>
      <c r="K155" s="27"/>
      <c r="M155" s="13" t="str">
        <f>REPT("Internal Width",($C153="Roller Doors"))&amp;REPT("Width",OR($C153="Doors",$C153="Drawers",$C153="Split Panels",$C153="Flat Panels"))</f>
        <v/>
      </c>
      <c r="N155" s="28"/>
      <c r="P155" s="63" t="str">
        <f>REPT("3",AND($C153="Drawers",$H157&gt;2))&amp;REPT("3",$F156="Pantry Door")</f>
        <v/>
      </c>
      <c r="Q155" s="26"/>
      <c r="R155" s="18"/>
      <c r="S155" s="67"/>
    </row>
    <row r="156" spans="2:19" s="13" customFormat="1" ht="12" x14ac:dyDescent="0.2">
      <c r="B156" s="63"/>
      <c r="E156" s="13" t="str">
        <f>REPT("Type",$C153="Split Panels")</f>
        <v/>
      </c>
      <c r="F156" s="27"/>
      <c r="G156" s="13" t="str">
        <f>REPT("Paint - D/S",$C153="Doors")&amp;
REPT("Paint - D/S",$C153="Drawers")</f>
        <v/>
      </c>
      <c r="H156" s="27"/>
      <c r="J156" s="13" t="str">
        <f>REPT("Runner3",AND($C153="Drawers",$H157&gt;2))&amp;
REPT("B",$C153="Split Panels")</f>
        <v/>
      </c>
      <c r="K156" s="27"/>
      <c r="M156" s="13" t="str">
        <f>REPT("Frame Width",$C153="Roller Doors")</f>
        <v/>
      </c>
      <c r="N156" s="28"/>
      <c r="P156" s="63" t="str">
        <f>REPT("4",AND($C153="Drawers",$H157&gt;3))&amp;REPT("4",$F156="Pantry Door")</f>
        <v/>
      </c>
      <c r="Q156" s="26"/>
      <c r="S156" s="67"/>
    </row>
    <row r="157" spans="2:19" s="13" customFormat="1" ht="12" x14ac:dyDescent="0.2">
      <c r="B157" s="63"/>
      <c r="E157" s="13" t="str">
        <f>REPT("Mullion #",$C153="Split Panels")</f>
        <v/>
      </c>
      <c r="F157" s="27"/>
      <c r="G157" s="13" t="str">
        <f>REPT("Drawers No",$C153="Drawers")</f>
        <v/>
      </c>
      <c r="H157" s="27"/>
      <c r="J157" s="13" t="str">
        <f>REPT("Runner4",AND($C153="Drawers",$H157&gt;3))&amp;REPT("C",$C153="Split Panels")</f>
        <v/>
      </c>
      <c r="K157" s="27"/>
      <c r="N157" s="28"/>
      <c r="P157" s="63" t="str">
        <f>REPT("5",AND($C153="Drawers",$H157&gt;4))</f>
        <v/>
      </c>
      <c r="Q157" s="26"/>
      <c r="S157" s="67"/>
    </row>
    <row r="158" spans="2:19" s="13" customFormat="1" ht="12" x14ac:dyDescent="0.2">
      <c r="B158" s="63"/>
      <c r="F158" s="14"/>
      <c r="H158" s="60"/>
      <c r="K158" s="60"/>
      <c r="N158" s="59"/>
      <c r="P158" s="18"/>
      <c r="Q158" s="63"/>
    </row>
    <row r="159" spans="2:19" s="2" customFormat="1" ht="3" customHeight="1" x14ac:dyDescent="0.25">
      <c r="B159" s="16"/>
      <c r="H159" s="61"/>
      <c r="K159" s="61"/>
      <c r="N159" s="16"/>
      <c r="Q159" s="16"/>
    </row>
    <row r="160" spans="2:19" s="13" customFormat="1" ht="12" x14ac:dyDescent="0.2">
      <c r="B160" s="65">
        <v>21</v>
      </c>
      <c r="C160" s="66"/>
      <c r="E160" s="13" t="str">
        <f>REPT("Style",OR($C160="Doors",$C160="Drawers",$C160="Split Panels",$C160="Capping",$C160="Flat Panels")) &amp; REPT("Colour",$C160="Roller Doors")</f>
        <v/>
      </c>
      <c r="F160" s="27"/>
      <c r="G160" s="13" t="str">
        <f>REPT("Material",($C160&lt;&gt;"Capping"))</f>
        <v>Material</v>
      </c>
      <c r="H160" s="27"/>
      <c r="J160" s="13" t="str">
        <f>REPT("Hinge Drill Reference",$C160="Doors")&amp;
REPT("Configuration",$C160="Drawers")&amp;
REPT("Hinge Drill Reference",$C160="Frame Doors")&amp;
REPT("Hinge Drill Reference",$C160="Split Panels")</f>
        <v/>
      </c>
      <c r="K160" s="27"/>
      <c r="M160" s="13" t="str">
        <f>REPT("Quantity",$C160&lt;&gt;"Capping")&amp;REPT("3600mm Lengths",$C160="Capping")</f>
        <v>Quantity</v>
      </c>
      <c r="N160" s="28"/>
      <c r="P160" s="63" t="str">
        <f>REPT("1",$C160="Drawers")&amp;REPT("From Top",$C160="Doors")&amp;REPT("1",$F163="Pantry Door")</f>
        <v/>
      </c>
      <c r="Q160" s="26"/>
      <c r="R160" s="18"/>
      <c r="S160" s="67"/>
    </row>
    <row r="161" spans="2:19" s="13" customFormat="1" ht="12" x14ac:dyDescent="0.2">
      <c r="B161" s="65"/>
      <c r="C161" s="66"/>
      <c r="E161" s="13" t="str">
        <f>REPT("Colour",OR($C160="Doors",$C160="Drawers",$C160="Split Panels",$C160="Capping",$C160="Flat Panels")) &amp; REPT("Gloss Level",$C160="Roller Doors")</f>
        <v/>
      </c>
      <c r="F161" s="27"/>
      <c r="G161" s="13" t="str">
        <f>REPT("Edge Detail",OR($C160="Doors",$C160="Drawers",$C160="Split Panels"))&amp;
REPT("Paint Option",$C160="Flat Panels")</f>
        <v/>
      </c>
      <c r="H161" s="27"/>
      <c r="J161" s="13" t="str">
        <f>REPT("Type",OR($C160="Doors",$C160="Split Panels"))&amp;
REPT("Runner1",$C160="Drawers")</f>
        <v/>
      </c>
      <c r="K161" s="27"/>
      <c r="M161" s="13" t="str">
        <f>REPT("Internal Height",($C160="Roller Doors"))&amp;REPT("Height",OR($C160="Doors",$C160="Drawers",$C160="Split Panels",$C160="Flat Panels"))</f>
        <v/>
      </c>
      <c r="N161" s="28"/>
      <c r="P161" s="63" t="str">
        <f>REPT("2",AND($C160="Drawers",$H164&gt;1))&amp;REPT("From Bottom",$C160="Doors")&amp;REPT("2",$F163="Pantry Door")</f>
        <v/>
      </c>
      <c r="Q161" s="26"/>
      <c r="R161" s="18"/>
      <c r="S161" s="67"/>
    </row>
    <row r="162" spans="2:19" s="13" customFormat="1" ht="12" x14ac:dyDescent="0.2">
      <c r="B162" s="65"/>
      <c r="C162" s="66"/>
      <c r="E162" s="13" t="str">
        <f>REPT("Gloss Level",OR($C160="Doors",$C160="Drawers",$C160="Split Panels",$C160="Capping",$C160="Flat Panels"))</f>
        <v/>
      </c>
      <c r="F162" s="27"/>
      <c r="G162" s="13" t="str">
        <f>REPT("Finger Pull",$C160="Doors")&amp;
REPT("Finger Pull",$C160="Drawers")&amp;
REPT("Paint Option",$C160="Split Panels")</f>
        <v/>
      </c>
      <c r="H162" s="27"/>
      <c r="J162" s="13" t="str">
        <f>REPT("Runner2",AND($C160="Drawers",$H164&gt;1))&amp;
REPT("A",$C160="Split Panels")</f>
        <v/>
      </c>
      <c r="K162" s="27"/>
      <c r="M162" s="13" t="str">
        <f>REPT("Internal Width",($C160="Roller Doors"))&amp;REPT("Width",OR($C160="Doors",$C160="Drawers",$C160="Split Panels",$C160="Flat Panels"))</f>
        <v/>
      </c>
      <c r="N162" s="28"/>
      <c r="P162" s="63" t="str">
        <f>REPT("3",AND($C160="Drawers",$H164&gt;2))&amp;REPT("3",$F163="Pantry Door")</f>
        <v/>
      </c>
      <c r="Q162" s="26"/>
      <c r="R162" s="18"/>
      <c r="S162" s="67"/>
    </row>
    <row r="163" spans="2:19" s="13" customFormat="1" ht="12" x14ac:dyDescent="0.2">
      <c r="B163" s="63"/>
      <c r="E163" s="13" t="str">
        <f>REPT("Type",$C160="Split Panels")</f>
        <v/>
      </c>
      <c r="F163" s="27"/>
      <c r="G163" s="13" t="str">
        <f>REPT("Paint - D/S",$C160="Doors")&amp;
REPT("Paint - D/S",$C160="Drawers")</f>
        <v/>
      </c>
      <c r="H163" s="27"/>
      <c r="J163" s="13" t="str">
        <f>REPT("Runner3",AND($C160="Drawers",$H164&gt;2))&amp;
REPT("B",$C160="Split Panels")</f>
        <v/>
      </c>
      <c r="K163" s="27"/>
      <c r="M163" s="13" t="str">
        <f>REPT("Frame Width",$C160="Roller Doors")</f>
        <v/>
      </c>
      <c r="N163" s="28"/>
      <c r="P163" s="63" t="str">
        <f>REPT("4",AND($C160="Drawers",$H164&gt;3))&amp;REPT("4",$F163="Pantry Door")</f>
        <v/>
      </c>
      <c r="Q163" s="26"/>
      <c r="S163" s="67"/>
    </row>
    <row r="164" spans="2:19" s="13" customFormat="1" ht="12" x14ac:dyDescent="0.2">
      <c r="B164" s="63"/>
      <c r="E164" s="13" t="str">
        <f>REPT("Mullion #",$C160="Split Panels")</f>
        <v/>
      </c>
      <c r="F164" s="27"/>
      <c r="G164" s="13" t="str">
        <f>REPT("Drawers No",$C160="Drawers")</f>
        <v/>
      </c>
      <c r="H164" s="27"/>
      <c r="J164" s="13" t="str">
        <f>REPT("Runner4",AND($C160="Drawers",$H164&gt;3))&amp;REPT("C",$C160="Split Panels")</f>
        <v/>
      </c>
      <c r="K164" s="27"/>
      <c r="N164" s="28"/>
      <c r="P164" s="63" t="str">
        <f>REPT("5",AND($C160="Drawers",$H164&gt;4))</f>
        <v/>
      </c>
      <c r="Q164" s="26"/>
      <c r="S164" s="67"/>
    </row>
    <row r="165" spans="2:19" s="13" customFormat="1" ht="12" x14ac:dyDescent="0.2">
      <c r="B165" s="63"/>
      <c r="F165" s="14"/>
      <c r="H165" s="60"/>
      <c r="K165" s="60"/>
      <c r="N165" s="59"/>
      <c r="P165" s="18"/>
      <c r="Q165" s="63"/>
    </row>
    <row r="166" spans="2:19" s="2" customFormat="1" ht="3" customHeight="1" x14ac:dyDescent="0.25">
      <c r="B166" s="16"/>
      <c r="H166" s="61"/>
      <c r="K166" s="61"/>
      <c r="N166" s="16"/>
      <c r="Q166" s="16"/>
    </row>
    <row r="167" spans="2:19" s="13" customFormat="1" ht="12" x14ac:dyDescent="0.2">
      <c r="B167" s="65">
        <v>22</v>
      </c>
      <c r="C167" s="66"/>
      <c r="E167" s="13" t="str">
        <f>REPT("Style",OR($C167="Doors",$C167="Drawers",$C167="Split Panels",$C167="Capping",$C167="Flat Panels")) &amp; REPT("Colour",$C167="Roller Doors")</f>
        <v/>
      </c>
      <c r="F167" s="27"/>
      <c r="G167" s="13" t="str">
        <f>REPT("Material",($C167&lt;&gt;"Capping"))</f>
        <v>Material</v>
      </c>
      <c r="H167" s="27"/>
      <c r="J167" s="13" t="str">
        <f>REPT("Hinge Drill Reference",$C167="Doors")&amp;
REPT("Configuration",$C167="Drawers")&amp;
REPT("Hinge Drill Reference",$C167="Frame Doors")&amp;
REPT("Hinge Drill Reference",$C167="Split Panels")</f>
        <v/>
      </c>
      <c r="K167" s="27"/>
      <c r="M167" s="13" t="str">
        <f>REPT("Quantity",$C167&lt;&gt;"Capping")&amp;REPT("3600mm Lengths",$C167="Capping")</f>
        <v>Quantity</v>
      </c>
      <c r="N167" s="28"/>
      <c r="P167" s="63" t="str">
        <f>REPT("1",$C167="Drawers")&amp;REPT("From Top",$C167="Doors")&amp;REPT("1",$F170="Pantry Door")</f>
        <v/>
      </c>
      <c r="Q167" s="26"/>
      <c r="R167" s="18"/>
      <c r="S167" s="67"/>
    </row>
    <row r="168" spans="2:19" s="13" customFormat="1" ht="12" x14ac:dyDescent="0.2">
      <c r="B168" s="65"/>
      <c r="C168" s="66"/>
      <c r="E168" s="13" t="str">
        <f>REPT("Colour",OR($C167="Doors",$C167="Drawers",$C167="Split Panels",$C167="Capping",$C167="Flat Panels")) &amp; REPT("Gloss Level",$C167="Roller Doors")</f>
        <v/>
      </c>
      <c r="F168" s="27"/>
      <c r="G168" s="13" t="str">
        <f>REPT("Edge Detail",OR($C167="Doors",$C167="Drawers",$C167="Split Panels"))&amp;
REPT("Paint Option",$C167="Flat Panels")</f>
        <v/>
      </c>
      <c r="H168" s="27"/>
      <c r="J168" s="13" t="str">
        <f>REPT("Type",OR($C167="Doors",$C167="Split Panels"))&amp;
REPT("Runner1",$C167="Drawers")</f>
        <v/>
      </c>
      <c r="K168" s="27"/>
      <c r="M168" s="13" t="str">
        <f>REPT("Internal Height",($C167="Roller Doors"))&amp;REPT("Height",OR($C167="Doors",$C167="Drawers",$C167="Split Panels",$C167="Flat Panels"))</f>
        <v/>
      </c>
      <c r="N168" s="28"/>
      <c r="P168" s="63" t="str">
        <f>REPT("2",AND($C167="Drawers",$H171&gt;1))&amp;REPT("From Bottom",$C167="Doors")&amp;REPT("2",$F170="Pantry Door")</f>
        <v/>
      </c>
      <c r="Q168" s="26"/>
      <c r="R168" s="18"/>
      <c r="S168" s="67"/>
    </row>
    <row r="169" spans="2:19" s="13" customFormat="1" ht="12" x14ac:dyDescent="0.2">
      <c r="B169" s="65"/>
      <c r="C169" s="66"/>
      <c r="E169" s="13" t="str">
        <f>REPT("Gloss Level",OR($C167="Doors",$C167="Drawers",$C167="Split Panels",$C167="Capping",$C167="Flat Panels"))</f>
        <v/>
      </c>
      <c r="F169" s="27"/>
      <c r="G169" s="13" t="str">
        <f>REPT("Finger Pull",$C167="Doors")&amp;
REPT("Finger Pull",$C167="Drawers")&amp;
REPT("Paint Option",$C167="Split Panels")</f>
        <v/>
      </c>
      <c r="H169" s="27"/>
      <c r="J169" s="13" t="str">
        <f>REPT("Runner2",AND($C167="Drawers",$H171&gt;1))&amp;
REPT("A",$C167="Split Panels")</f>
        <v/>
      </c>
      <c r="K169" s="27"/>
      <c r="M169" s="13" t="str">
        <f>REPT("Internal Width",($C167="Roller Doors"))&amp;REPT("Width",OR($C167="Doors",$C167="Drawers",$C167="Split Panels",$C167="Flat Panels"))</f>
        <v/>
      </c>
      <c r="N169" s="28"/>
      <c r="P169" s="63" t="str">
        <f>REPT("3",AND($C167="Drawers",$H171&gt;2))&amp;REPT("3",$F170="Pantry Door")</f>
        <v/>
      </c>
      <c r="Q169" s="26"/>
      <c r="R169" s="18"/>
      <c r="S169" s="67"/>
    </row>
    <row r="170" spans="2:19" s="13" customFormat="1" ht="12" x14ac:dyDescent="0.2">
      <c r="B170" s="63"/>
      <c r="E170" s="13" t="str">
        <f>REPT("Type",$C167="Split Panels")</f>
        <v/>
      </c>
      <c r="F170" s="27"/>
      <c r="G170" s="13" t="str">
        <f>REPT("Paint - D/S",$C167="Doors")&amp;
REPT("Paint - D/S",$C167="Drawers")</f>
        <v/>
      </c>
      <c r="H170" s="27"/>
      <c r="J170" s="13" t="str">
        <f>REPT("Runner3",AND($C167="Drawers",$H171&gt;2))&amp;
REPT("B",$C167="Split Panels")</f>
        <v/>
      </c>
      <c r="K170" s="27"/>
      <c r="M170" s="13" t="str">
        <f>REPT("Frame Width",$C167="Roller Doors")</f>
        <v/>
      </c>
      <c r="N170" s="28"/>
      <c r="P170" s="63" t="str">
        <f>REPT("4",AND($C167="Drawers",$H171&gt;3))&amp;REPT("4",$F170="Pantry Door")</f>
        <v/>
      </c>
      <c r="Q170" s="26"/>
      <c r="S170" s="67"/>
    </row>
    <row r="171" spans="2:19" s="13" customFormat="1" ht="12" x14ac:dyDescent="0.2">
      <c r="B171" s="63"/>
      <c r="E171" s="13" t="str">
        <f>REPT("Mullion #",$C167="Split Panels")</f>
        <v/>
      </c>
      <c r="F171" s="27"/>
      <c r="G171" s="13" t="str">
        <f>REPT("Drawers No",$C167="Drawers")</f>
        <v/>
      </c>
      <c r="H171" s="27"/>
      <c r="J171" s="13" t="str">
        <f>REPT("Runner4",AND($C167="Drawers",$H171&gt;3))&amp;REPT("C",$C167="Split Panels")</f>
        <v/>
      </c>
      <c r="K171" s="27"/>
      <c r="N171" s="28"/>
      <c r="P171" s="63" t="str">
        <f>REPT("5",AND($C167="Drawers",$H171&gt;4))</f>
        <v/>
      </c>
      <c r="Q171" s="26"/>
      <c r="S171" s="67"/>
    </row>
    <row r="172" spans="2:19" s="13" customFormat="1" ht="12" x14ac:dyDescent="0.2">
      <c r="B172" s="63"/>
      <c r="F172" s="14"/>
      <c r="H172" s="60"/>
      <c r="K172" s="60"/>
      <c r="N172" s="59"/>
      <c r="P172" s="18"/>
      <c r="Q172" s="63"/>
    </row>
    <row r="173" spans="2:19" s="2" customFormat="1" ht="3" customHeight="1" x14ac:dyDescent="0.25">
      <c r="B173" s="16"/>
      <c r="H173" s="61"/>
      <c r="K173" s="61"/>
      <c r="N173" s="16"/>
      <c r="Q173" s="16"/>
    </row>
    <row r="174" spans="2:19" s="13" customFormat="1" ht="12" x14ac:dyDescent="0.2">
      <c r="B174" s="65">
        <v>23</v>
      </c>
      <c r="C174" s="66"/>
      <c r="E174" s="13" t="str">
        <f>REPT("Style",OR($C174="Doors",$C174="Drawers",$C174="Split Panels",$C174="Capping",$C174="Flat Panels")) &amp; REPT("Colour",$C174="Roller Doors")</f>
        <v/>
      </c>
      <c r="F174" s="27"/>
      <c r="G174" s="13" t="str">
        <f>REPT("Material",($C174&lt;&gt;"Capping"))</f>
        <v>Material</v>
      </c>
      <c r="H174" s="27"/>
      <c r="J174" s="13" t="str">
        <f>REPT("Hinge Drill Reference",$C174="Doors")&amp;
REPT("Configuration",$C174="Drawers")&amp;
REPT("Hinge Drill Reference",$C174="Frame Doors")&amp;
REPT("Hinge Drill Reference",$C174="Split Panels")</f>
        <v/>
      </c>
      <c r="K174" s="27"/>
      <c r="M174" s="13" t="str">
        <f>REPT("Quantity",$C174&lt;&gt;"Capping")&amp;REPT("3600mm Lengths",$C174="Capping")</f>
        <v>Quantity</v>
      </c>
      <c r="N174" s="28"/>
      <c r="P174" s="63" t="str">
        <f>REPT("1",$C174="Drawers")&amp;REPT("From Top",$C174="Doors")&amp;REPT("1",$F177="Pantry Door")</f>
        <v/>
      </c>
      <c r="Q174" s="26"/>
      <c r="R174" s="18"/>
      <c r="S174" s="67"/>
    </row>
    <row r="175" spans="2:19" s="13" customFormat="1" ht="12" x14ac:dyDescent="0.2">
      <c r="B175" s="65"/>
      <c r="C175" s="66"/>
      <c r="E175" s="13" t="str">
        <f>REPT("Colour",OR($C174="Doors",$C174="Drawers",$C174="Split Panels",$C174="Capping",$C174="Flat Panels")) &amp; REPT("Gloss Level",$C174="Roller Doors")</f>
        <v/>
      </c>
      <c r="F175" s="27"/>
      <c r="G175" s="13" t="str">
        <f>REPT("Edge Detail",OR($C174="Doors",$C174="Drawers",$C174="Split Panels"))&amp;
REPT("Paint Option",$C174="Flat Panels")</f>
        <v/>
      </c>
      <c r="H175" s="27"/>
      <c r="J175" s="13" t="str">
        <f>REPT("Type",OR($C174="Doors",$C174="Split Panels"))&amp;
REPT("Runner1",$C174="Drawers")</f>
        <v/>
      </c>
      <c r="K175" s="27"/>
      <c r="M175" s="13" t="str">
        <f>REPT("Internal Height",($C174="Roller Doors"))&amp;REPT("Height",OR($C174="Doors",$C174="Drawers",$C174="Split Panels",$C174="Flat Panels"))</f>
        <v/>
      </c>
      <c r="N175" s="28"/>
      <c r="P175" s="63" t="str">
        <f>REPT("2",AND($C174="Drawers",$H178&gt;1))&amp;REPT("From Bottom",$C174="Doors")&amp;REPT("2",$F177="Pantry Door")</f>
        <v/>
      </c>
      <c r="Q175" s="26"/>
      <c r="R175" s="18"/>
      <c r="S175" s="67"/>
    </row>
    <row r="176" spans="2:19" s="13" customFormat="1" ht="12" x14ac:dyDescent="0.2">
      <c r="B176" s="65"/>
      <c r="C176" s="66"/>
      <c r="E176" s="13" t="str">
        <f>REPT("Gloss Level",OR($C174="Doors",$C174="Drawers",$C174="Split Panels",$C174="Capping",$C174="Flat Panels"))</f>
        <v/>
      </c>
      <c r="F176" s="27"/>
      <c r="G176" s="13" t="str">
        <f>REPT("Finger Pull",$C174="Doors")&amp;
REPT("Finger Pull",$C174="Drawers")&amp;
REPT("Paint Option",$C174="Split Panels")</f>
        <v/>
      </c>
      <c r="H176" s="27"/>
      <c r="J176" s="13" t="str">
        <f>REPT("Runner2",AND($C174="Drawers",$H178&gt;1))&amp;
REPT("A",$C174="Split Panels")</f>
        <v/>
      </c>
      <c r="K176" s="27"/>
      <c r="M176" s="13" t="str">
        <f>REPT("Internal Width",($C174="Roller Doors"))&amp;REPT("Width",OR($C174="Doors",$C174="Drawers",$C174="Split Panels",$C174="Flat Panels"))</f>
        <v/>
      </c>
      <c r="N176" s="28"/>
      <c r="P176" s="63" t="str">
        <f>REPT("3",AND($C174="Drawers",$H178&gt;2))&amp;REPT("3",$F177="Pantry Door")</f>
        <v/>
      </c>
      <c r="Q176" s="26"/>
      <c r="R176" s="18"/>
      <c r="S176" s="67"/>
    </row>
    <row r="177" spans="2:19" s="13" customFormat="1" ht="12" x14ac:dyDescent="0.2">
      <c r="B177" s="63"/>
      <c r="E177" s="13" t="str">
        <f>REPT("Type",$C174="Split Panels")</f>
        <v/>
      </c>
      <c r="F177" s="27"/>
      <c r="G177" s="13" t="str">
        <f>REPT("Paint - D/S",$C174="Doors")&amp;
REPT("Paint - D/S",$C174="Drawers")</f>
        <v/>
      </c>
      <c r="H177" s="27"/>
      <c r="J177" s="13" t="str">
        <f>REPT("Runner3",AND($C174="Drawers",$H178&gt;2))&amp;
REPT("B",$C174="Split Panels")</f>
        <v/>
      </c>
      <c r="K177" s="27"/>
      <c r="M177" s="13" t="str">
        <f>REPT("Frame Width",$C174="Roller Doors")</f>
        <v/>
      </c>
      <c r="N177" s="28"/>
      <c r="P177" s="63" t="str">
        <f>REPT("4",AND($C174="Drawers",$H178&gt;3))&amp;REPT("4",$F177="Pantry Door")</f>
        <v/>
      </c>
      <c r="Q177" s="26"/>
      <c r="S177" s="67"/>
    </row>
    <row r="178" spans="2:19" s="13" customFormat="1" ht="12" x14ac:dyDescent="0.2">
      <c r="B178" s="63"/>
      <c r="E178" s="13" t="str">
        <f>REPT("Mullion #",$C174="Split Panels")</f>
        <v/>
      </c>
      <c r="F178" s="27"/>
      <c r="G178" s="13" t="str">
        <f>REPT("Drawers No",$C174="Drawers")</f>
        <v/>
      </c>
      <c r="H178" s="27"/>
      <c r="J178" s="13" t="str">
        <f>REPT("Runner4",AND($C174="Drawers",$H178&gt;3))&amp;REPT("C",$C174="Split Panels")</f>
        <v/>
      </c>
      <c r="K178" s="27"/>
      <c r="N178" s="28"/>
      <c r="P178" s="63" t="str">
        <f>REPT("5",AND($C174="Drawers",$H178&gt;4))</f>
        <v/>
      </c>
      <c r="Q178" s="26"/>
      <c r="S178" s="67"/>
    </row>
    <row r="179" spans="2:19" s="13" customFormat="1" ht="12" x14ac:dyDescent="0.2">
      <c r="B179" s="63"/>
      <c r="F179" s="14"/>
      <c r="H179" s="60"/>
      <c r="K179" s="60"/>
      <c r="N179" s="59"/>
      <c r="P179" s="18"/>
      <c r="Q179" s="63"/>
    </row>
    <row r="180" spans="2:19" s="2" customFormat="1" ht="3" customHeight="1" x14ac:dyDescent="0.25">
      <c r="B180" s="16"/>
      <c r="H180" s="61"/>
      <c r="K180" s="61"/>
      <c r="N180" s="16"/>
      <c r="Q180" s="16"/>
    </row>
    <row r="181" spans="2:19" s="13" customFormat="1" ht="12" x14ac:dyDescent="0.2">
      <c r="B181" s="65">
        <v>24</v>
      </c>
      <c r="C181" s="66"/>
      <c r="E181" s="13" t="str">
        <f>REPT("Style",OR($C181="Doors",$C181="Drawers",$C181="Split Panels",$C181="Capping",$C181="Flat Panels")) &amp; REPT("Colour",$C181="Roller Doors")</f>
        <v/>
      </c>
      <c r="F181" s="27"/>
      <c r="G181" s="13" t="str">
        <f>REPT("Material",($C181&lt;&gt;"Capping"))</f>
        <v>Material</v>
      </c>
      <c r="H181" s="27"/>
      <c r="J181" s="13" t="str">
        <f>REPT("Hinge Drill Reference",$C181="Doors")&amp;
REPT("Configuration",$C181="Drawers")&amp;
REPT("Hinge Drill Reference",$C181="Frame Doors")&amp;
REPT("Hinge Drill Reference",$C181="Split Panels")</f>
        <v/>
      </c>
      <c r="K181" s="27"/>
      <c r="M181" s="13" t="str">
        <f>REPT("Quantity",$C181&lt;&gt;"Capping")&amp;REPT("3600mm Lengths",$C181="Capping")</f>
        <v>Quantity</v>
      </c>
      <c r="N181" s="28"/>
      <c r="P181" s="63" t="str">
        <f>REPT("1",$C181="Drawers")&amp;REPT("From Top",$C181="Doors")&amp;REPT("1",$F184="Pantry Door")</f>
        <v/>
      </c>
      <c r="Q181" s="26"/>
      <c r="R181" s="18"/>
      <c r="S181" s="67"/>
    </row>
    <row r="182" spans="2:19" s="13" customFormat="1" ht="12" x14ac:dyDescent="0.2">
      <c r="B182" s="65"/>
      <c r="C182" s="66"/>
      <c r="E182" s="13" t="str">
        <f>REPT("Colour",OR($C181="Doors",$C181="Drawers",$C181="Split Panels",$C181="Capping",$C181="Flat Panels")) &amp; REPT("Gloss Level",$C181="Roller Doors")</f>
        <v/>
      </c>
      <c r="F182" s="27"/>
      <c r="G182" s="13" t="str">
        <f>REPT("Edge Detail",OR($C181="Doors",$C181="Drawers",$C181="Split Panels"))&amp;
REPT("Paint Option",$C181="Flat Panels")</f>
        <v/>
      </c>
      <c r="H182" s="27"/>
      <c r="J182" s="13" t="str">
        <f>REPT("Type",OR($C181="Doors",$C181="Split Panels"))&amp;
REPT("Runner1",$C181="Drawers")</f>
        <v/>
      </c>
      <c r="K182" s="27"/>
      <c r="M182" s="13" t="str">
        <f>REPT("Internal Height",($C181="Roller Doors"))&amp;REPT("Height",OR($C181="Doors",$C181="Drawers",$C181="Split Panels",$C181="Flat Panels"))</f>
        <v/>
      </c>
      <c r="N182" s="28"/>
      <c r="P182" s="63" t="str">
        <f>REPT("2",AND($C181="Drawers",$H185&gt;1))&amp;REPT("From Bottom",$C181="Doors")&amp;REPT("2",$F184="Pantry Door")</f>
        <v/>
      </c>
      <c r="Q182" s="26"/>
      <c r="R182" s="18"/>
      <c r="S182" s="67"/>
    </row>
    <row r="183" spans="2:19" s="13" customFormat="1" ht="12" x14ac:dyDescent="0.2">
      <c r="B183" s="65"/>
      <c r="C183" s="66"/>
      <c r="E183" s="13" t="str">
        <f>REPT("Gloss Level",OR($C181="Doors",$C181="Drawers",$C181="Split Panels",$C181="Capping",$C181="Flat Panels"))</f>
        <v/>
      </c>
      <c r="F183" s="27"/>
      <c r="G183" s="13" t="str">
        <f>REPT("Finger Pull",$C181="Doors")&amp;
REPT("Finger Pull",$C181="Drawers")&amp;
REPT("Paint Option",$C181="Split Panels")</f>
        <v/>
      </c>
      <c r="H183" s="27"/>
      <c r="J183" s="13" t="str">
        <f>REPT("Runner2",AND($C181="Drawers",$H185&gt;1))&amp;
REPT("A",$C181="Split Panels")</f>
        <v/>
      </c>
      <c r="K183" s="27"/>
      <c r="M183" s="13" t="str">
        <f>REPT("Internal Width",($C181="Roller Doors"))&amp;REPT("Width",OR($C181="Doors",$C181="Drawers",$C181="Split Panels",$C181="Flat Panels"))</f>
        <v/>
      </c>
      <c r="N183" s="28"/>
      <c r="P183" s="63" t="str">
        <f>REPT("3",AND($C181="Drawers",$H185&gt;2))&amp;REPT("3",$F184="Pantry Door")</f>
        <v/>
      </c>
      <c r="Q183" s="26"/>
      <c r="R183" s="18"/>
      <c r="S183" s="67"/>
    </row>
    <row r="184" spans="2:19" s="13" customFormat="1" ht="12" x14ac:dyDescent="0.2">
      <c r="B184" s="63"/>
      <c r="E184" s="13" t="str">
        <f>REPT("Type",$C181="Split Panels")</f>
        <v/>
      </c>
      <c r="F184" s="27"/>
      <c r="G184" s="13" t="str">
        <f>REPT("Paint - D/S",$C181="Doors")&amp;
REPT("Paint - D/S",$C181="Drawers")</f>
        <v/>
      </c>
      <c r="H184" s="27"/>
      <c r="J184" s="13" t="str">
        <f>REPT("Runner3",AND($C181="Drawers",$H185&gt;2))&amp;
REPT("B",$C181="Split Panels")</f>
        <v/>
      </c>
      <c r="K184" s="27"/>
      <c r="M184" s="13" t="str">
        <f>REPT("Frame Width",$C181="Roller Doors")</f>
        <v/>
      </c>
      <c r="N184" s="28"/>
      <c r="P184" s="63" t="str">
        <f>REPT("4",AND($C181="Drawers",$H185&gt;3))&amp;REPT("4",$F184="Pantry Door")</f>
        <v/>
      </c>
      <c r="Q184" s="26"/>
      <c r="S184" s="67"/>
    </row>
    <row r="185" spans="2:19" s="13" customFormat="1" ht="12" x14ac:dyDescent="0.2">
      <c r="B185" s="63"/>
      <c r="E185" s="13" t="str">
        <f>REPT("Mullion #",$C181="Split Panels")</f>
        <v/>
      </c>
      <c r="F185" s="27"/>
      <c r="G185" s="13" t="str">
        <f>REPT("Drawers No",$C181="Drawers")</f>
        <v/>
      </c>
      <c r="H185" s="27"/>
      <c r="J185" s="13" t="str">
        <f>REPT("Runner4",AND($C181="Drawers",$H185&gt;3))&amp;REPT("C",$C181="Split Panels")</f>
        <v/>
      </c>
      <c r="K185" s="27"/>
      <c r="N185" s="28"/>
      <c r="P185" s="63" t="str">
        <f>REPT("5",AND($C181="Drawers",$H185&gt;4))</f>
        <v/>
      </c>
      <c r="Q185" s="26"/>
      <c r="S185" s="67"/>
    </row>
    <row r="186" spans="2:19" s="13" customFormat="1" ht="12" x14ac:dyDescent="0.2">
      <c r="B186" s="63"/>
      <c r="F186" s="14"/>
      <c r="H186" s="60"/>
      <c r="K186" s="60"/>
      <c r="N186" s="59"/>
      <c r="P186" s="18"/>
      <c r="Q186" s="63"/>
    </row>
    <row r="187" spans="2:19" s="2" customFormat="1" ht="3" customHeight="1" x14ac:dyDescent="0.25">
      <c r="B187" s="16"/>
      <c r="H187" s="61"/>
      <c r="K187" s="61"/>
      <c r="N187" s="16"/>
      <c r="Q187" s="16"/>
    </row>
    <row r="188" spans="2:19" s="13" customFormat="1" ht="12" x14ac:dyDescent="0.2">
      <c r="B188" s="65">
        <v>25</v>
      </c>
      <c r="C188" s="66"/>
      <c r="E188" s="13" t="str">
        <f>REPT("Style",OR($C188="Doors",$C188="Drawers",$C188="Split Panels",$C188="Capping",$C188="Flat Panels")) &amp; REPT("Colour",$C188="Roller Doors")</f>
        <v/>
      </c>
      <c r="F188" s="27"/>
      <c r="G188" s="13" t="str">
        <f>REPT("Material",($C188&lt;&gt;"Capping"))</f>
        <v>Material</v>
      </c>
      <c r="H188" s="27"/>
      <c r="J188" s="13" t="str">
        <f>REPT("Hinge Drill Reference",$C188="Doors")&amp;
REPT("Configuration",$C188="Drawers")&amp;
REPT("Hinge Drill Reference",$C188="Frame Doors")&amp;
REPT("Hinge Drill Reference",$C188="Split Panels")</f>
        <v/>
      </c>
      <c r="K188" s="27"/>
      <c r="M188" s="13" t="str">
        <f>REPT("Quantity",$C188&lt;&gt;"Capping")&amp;REPT("3600mm Lengths",$C188="Capping")</f>
        <v>Quantity</v>
      </c>
      <c r="N188" s="28"/>
      <c r="P188" s="63" t="str">
        <f>REPT("1",$C188="Drawers")&amp;REPT("From Top",$C188="Doors")&amp;REPT("1",$F191="Pantry Door")</f>
        <v/>
      </c>
      <c r="Q188" s="26"/>
      <c r="R188" s="18"/>
      <c r="S188" s="67"/>
    </row>
    <row r="189" spans="2:19" s="13" customFormat="1" ht="12" x14ac:dyDescent="0.2">
      <c r="B189" s="65"/>
      <c r="C189" s="66"/>
      <c r="E189" s="13" t="str">
        <f>REPT("Colour",OR($C188="Doors",$C188="Drawers",$C188="Split Panels",$C188="Capping",$C188="Flat Panels")) &amp; REPT("Gloss Level",$C188="Roller Doors")</f>
        <v/>
      </c>
      <c r="F189" s="27"/>
      <c r="G189" s="13" t="str">
        <f>REPT("Edge Detail",OR($C188="Doors",$C188="Drawers",$C188="Split Panels"))&amp;
REPT("Paint Option",$C188="Flat Panels")</f>
        <v/>
      </c>
      <c r="H189" s="27"/>
      <c r="J189" s="13" t="str">
        <f>REPT("Type",OR($C188="Doors",$C188="Split Panels"))&amp;
REPT("Runner1",$C188="Drawers")</f>
        <v/>
      </c>
      <c r="K189" s="27"/>
      <c r="M189" s="13" t="str">
        <f>REPT("Internal Height",($C188="Roller Doors"))&amp;REPT("Height",OR($C188="Doors",$C188="Drawers",$C188="Split Panels",$C188="Flat Panels"))</f>
        <v/>
      </c>
      <c r="N189" s="28"/>
      <c r="P189" s="63" t="str">
        <f>REPT("2",AND($C188="Drawers",$H192&gt;1))&amp;REPT("From Bottom",$C188="Doors")&amp;REPT("2",$F191="Pantry Door")</f>
        <v/>
      </c>
      <c r="Q189" s="26"/>
      <c r="R189" s="18"/>
      <c r="S189" s="67"/>
    </row>
    <row r="190" spans="2:19" s="13" customFormat="1" ht="12" x14ac:dyDescent="0.2">
      <c r="B190" s="65"/>
      <c r="C190" s="66"/>
      <c r="E190" s="13" t="str">
        <f>REPT("Gloss Level",OR($C188="Doors",$C188="Drawers",$C188="Split Panels",$C188="Capping",$C188="Flat Panels"))</f>
        <v/>
      </c>
      <c r="F190" s="27"/>
      <c r="G190" s="13" t="str">
        <f>REPT("Finger Pull",$C188="Doors")&amp;
REPT("Finger Pull",$C188="Drawers")&amp;
REPT("Paint Option",$C188="Split Panels")</f>
        <v/>
      </c>
      <c r="H190" s="27"/>
      <c r="J190" s="13" t="str">
        <f>REPT("Runner2",AND($C188="Drawers",$H192&gt;1))&amp;
REPT("A",$C188="Split Panels")</f>
        <v/>
      </c>
      <c r="K190" s="27"/>
      <c r="M190" s="13" t="str">
        <f>REPT("Internal Width",($C188="Roller Doors"))&amp;REPT("Width",OR($C188="Doors",$C188="Drawers",$C188="Split Panels",$C188="Flat Panels"))</f>
        <v/>
      </c>
      <c r="N190" s="28"/>
      <c r="P190" s="63" t="str">
        <f>REPT("3",AND($C188="Drawers",$H192&gt;2))&amp;REPT("3",$F191="Pantry Door")</f>
        <v/>
      </c>
      <c r="Q190" s="26"/>
      <c r="R190" s="18"/>
      <c r="S190" s="67"/>
    </row>
    <row r="191" spans="2:19" s="13" customFormat="1" ht="12" x14ac:dyDescent="0.2">
      <c r="B191" s="63"/>
      <c r="E191" s="13" t="str">
        <f>REPT("Type",$C188="Split Panels")</f>
        <v/>
      </c>
      <c r="F191" s="27"/>
      <c r="G191" s="13" t="str">
        <f>REPT("Paint - D/S",$C188="Doors")&amp;
REPT("Paint - D/S",$C188="Drawers")</f>
        <v/>
      </c>
      <c r="H191" s="27"/>
      <c r="J191" s="13" t="str">
        <f>REPT("Runner3",AND($C188="Drawers",$H192&gt;2))&amp;
REPT("B",$C188="Split Panels")</f>
        <v/>
      </c>
      <c r="K191" s="27"/>
      <c r="M191" s="13" t="str">
        <f>REPT("Frame Width",$C188="Roller Doors")</f>
        <v/>
      </c>
      <c r="N191" s="28"/>
      <c r="P191" s="63" t="str">
        <f>REPT("4",AND($C188="Drawers",$H192&gt;3))&amp;REPT("4",$F191="Pantry Door")</f>
        <v/>
      </c>
      <c r="Q191" s="26"/>
      <c r="S191" s="67"/>
    </row>
    <row r="192" spans="2:19" s="13" customFormat="1" ht="12" x14ac:dyDescent="0.2">
      <c r="B192" s="63"/>
      <c r="E192" s="13" t="str">
        <f>REPT("Mullion #",$C188="Split Panels")</f>
        <v/>
      </c>
      <c r="F192" s="27"/>
      <c r="G192" s="13" t="str">
        <f>REPT("Drawers No",$C188="Drawers")</f>
        <v/>
      </c>
      <c r="H192" s="27"/>
      <c r="J192" s="13" t="str">
        <f>REPT("Runner4",AND($C188="Drawers",$H192&gt;3))&amp;REPT("C",$C188="Split Panels")</f>
        <v/>
      </c>
      <c r="K192" s="27"/>
      <c r="N192" s="28"/>
      <c r="P192" s="63" t="str">
        <f>REPT("5",AND($C188="Drawers",$H192&gt;4))</f>
        <v/>
      </c>
      <c r="Q192" s="26"/>
      <c r="S192" s="67"/>
    </row>
    <row r="193" spans="2:19" s="13" customFormat="1" ht="12" x14ac:dyDescent="0.2">
      <c r="B193" s="63"/>
      <c r="F193" s="14"/>
      <c r="H193" s="60"/>
      <c r="K193" s="60"/>
      <c r="N193" s="59"/>
      <c r="P193" s="18"/>
      <c r="Q193" s="63"/>
    </row>
    <row r="194" spans="2:19" s="2" customFormat="1" ht="3" customHeight="1" x14ac:dyDescent="0.25">
      <c r="B194" s="16"/>
      <c r="H194" s="61"/>
      <c r="K194" s="61"/>
      <c r="N194" s="16"/>
      <c r="Q194" s="16"/>
    </row>
    <row r="195" spans="2:19" s="13" customFormat="1" ht="12" x14ac:dyDescent="0.2">
      <c r="B195" s="65">
        <v>26</v>
      </c>
      <c r="C195" s="66"/>
      <c r="E195" s="13" t="str">
        <f>REPT("Style",OR($C195="Doors",$C195="Drawers",$C195="Split Panels",$C195="Capping",$C195="Flat Panels")) &amp; REPT("Colour",$C195="Roller Doors")</f>
        <v/>
      </c>
      <c r="F195" s="27"/>
      <c r="G195" s="13" t="str">
        <f>REPT("Material",($C195&lt;&gt;"Capping"))</f>
        <v>Material</v>
      </c>
      <c r="H195" s="27"/>
      <c r="J195" s="13" t="str">
        <f>REPT("Hinge Drill Reference",$C195="Doors")&amp;
REPT("Configuration",$C195="Drawers")&amp;
REPT("Hinge Drill Reference",$C195="Frame Doors")&amp;
REPT("Hinge Drill Reference",$C195="Split Panels")</f>
        <v/>
      </c>
      <c r="K195" s="27"/>
      <c r="M195" s="13" t="str">
        <f>REPT("Quantity",$C195&lt;&gt;"Capping")&amp;REPT("3600mm Lengths",$C195="Capping")</f>
        <v>Quantity</v>
      </c>
      <c r="N195" s="28"/>
      <c r="P195" s="63" t="str">
        <f>REPT("1",$C195="Drawers")&amp;REPT("From Top",$C195="Doors")&amp;REPT("1",$F198="Pantry Door")</f>
        <v/>
      </c>
      <c r="Q195" s="26"/>
      <c r="R195" s="18"/>
      <c r="S195" s="67"/>
    </row>
    <row r="196" spans="2:19" s="13" customFormat="1" ht="12" x14ac:dyDescent="0.2">
      <c r="B196" s="65"/>
      <c r="C196" s="66"/>
      <c r="E196" s="13" t="str">
        <f>REPT("Colour",OR($C195="Doors",$C195="Drawers",$C195="Split Panels",$C195="Capping",$C195="Flat Panels")) &amp; REPT("Gloss Level",$C195="Roller Doors")</f>
        <v/>
      </c>
      <c r="F196" s="27"/>
      <c r="G196" s="13" t="str">
        <f>REPT("Edge Detail",OR($C195="Doors",$C195="Drawers",$C195="Split Panels"))&amp;
REPT("Paint Option",$C195="Flat Panels")</f>
        <v/>
      </c>
      <c r="H196" s="27"/>
      <c r="J196" s="13" t="str">
        <f>REPT("Type",OR($C195="Doors",$C195="Split Panels"))&amp;
REPT("Runner1",$C195="Drawers")</f>
        <v/>
      </c>
      <c r="K196" s="27"/>
      <c r="M196" s="13" t="str">
        <f>REPT("Internal Height",($C195="Roller Doors"))&amp;REPT("Height",OR($C195="Doors",$C195="Drawers",$C195="Split Panels",$C195="Flat Panels"))</f>
        <v/>
      </c>
      <c r="N196" s="28"/>
      <c r="P196" s="63" t="str">
        <f>REPT("2",AND($C195="Drawers",$H199&gt;1))&amp;REPT("From Bottom",$C195="Doors")&amp;REPT("2",$F198="Pantry Door")</f>
        <v/>
      </c>
      <c r="Q196" s="26"/>
      <c r="R196" s="18"/>
      <c r="S196" s="67"/>
    </row>
    <row r="197" spans="2:19" s="13" customFormat="1" ht="12" x14ac:dyDescent="0.2">
      <c r="B197" s="65"/>
      <c r="C197" s="66"/>
      <c r="E197" s="13" t="str">
        <f>REPT("Gloss Level",OR($C195="Doors",$C195="Drawers",$C195="Split Panels",$C195="Capping",$C195="Flat Panels"))</f>
        <v/>
      </c>
      <c r="F197" s="27"/>
      <c r="G197" s="13" t="str">
        <f>REPT("Finger Pull",$C195="Doors")&amp;
REPT("Finger Pull",$C195="Drawers")&amp;
REPT("Paint Option",$C195="Split Panels")</f>
        <v/>
      </c>
      <c r="H197" s="27"/>
      <c r="J197" s="13" t="str">
        <f>REPT("Runner2",AND($C195="Drawers",$H199&gt;1))&amp;
REPT("A",$C195="Split Panels")</f>
        <v/>
      </c>
      <c r="K197" s="27"/>
      <c r="M197" s="13" t="str">
        <f>REPT("Internal Width",($C195="Roller Doors"))&amp;REPT("Width",OR($C195="Doors",$C195="Drawers",$C195="Split Panels",$C195="Flat Panels"))</f>
        <v/>
      </c>
      <c r="N197" s="28"/>
      <c r="P197" s="63" t="str">
        <f>REPT("3",AND($C195="Drawers",$H199&gt;2))&amp;REPT("3",$F198="Pantry Door")</f>
        <v/>
      </c>
      <c r="Q197" s="26"/>
      <c r="R197" s="18"/>
      <c r="S197" s="67"/>
    </row>
    <row r="198" spans="2:19" s="13" customFormat="1" ht="12" x14ac:dyDescent="0.2">
      <c r="B198" s="63"/>
      <c r="E198" s="13" t="str">
        <f>REPT("Type",$C195="Split Panels")</f>
        <v/>
      </c>
      <c r="F198" s="27"/>
      <c r="G198" s="13" t="str">
        <f>REPT("Paint - D/S",$C195="Doors")&amp;
REPT("Paint - D/S",$C195="Drawers")</f>
        <v/>
      </c>
      <c r="H198" s="27"/>
      <c r="J198" s="13" t="str">
        <f>REPT("Runner3",AND($C195="Drawers",$H199&gt;2))&amp;
REPT("B",$C195="Split Panels")</f>
        <v/>
      </c>
      <c r="K198" s="27"/>
      <c r="M198" s="13" t="str">
        <f>REPT("Frame Width",$C195="Roller Doors")</f>
        <v/>
      </c>
      <c r="N198" s="28"/>
      <c r="P198" s="63" t="str">
        <f>REPT("4",AND($C195="Drawers",$H199&gt;3))&amp;REPT("4",$F198="Pantry Door")</f>
        <v/>
      </c>
      <c r="Q198" s="26"/>
      <c r="S198" s="67"/>
    </row>
    <row r="199" spans="2:19" s="13" customFormat="1" ht="12" x14ac:dyDescent="0.2">
      <c r="B199" s="63"/>
      <c r="E199" s="13" t="str">
        <f>REPT("Mullion #",$C195="Split Panels")</f>
        <v/>
      </c>
      <c r="F199" s="27"/>
      <c r="G199" s="13" t="str">
        <f>REPT("Drawers No",$C195="Drawers")</f>
        <v/>
      </c>
      <c r="H199" s="27"/>
      <c r="J199" s="13" t="str">
        <f>REPT("Runner4",AND($C195="Drawers",$H199&gt;3))&amp;REPT("C",$C195="Split Panels")</f>
        <v/>
      </c>
      <c r="K199" s="27"/>
      <c r="N199" s="28"/>
      <c r="P199" s="63" t="str">
        <f>REPT("5",AND($C195="Drawers",$H199&gt;4))</f>
        <v/>
      </c>
      <c r="Q199" s="26"/>
      <c r="S199" s="67"/>
    </row>
    <row r="200" spans="2:19" s="13" customFormat="1" ht="12" x14ac:dyDescent="0.2">
      <c r="B200" s="63"/>
      <c r="F200" s="14"/>
      <c r="H200" s="60"/>
      <c r="K200" s="60"/>
      <c r="N200" s="59"/>
      <c r="P200" s="18"/>
      <c r="Q200" s="63"/>
    </row>
    <row r="201" spans="2:19" s="2" customFormat="1" ht="3" customHeight="1" x14ac:dyDescent="0.25">
      <c r="B201" s="16"/>
      <c r="H201" s="61"/>
      <c r="K201" s="61"/>
      <c r="N201" s="16"/>
      <c r="Q201" s="16"/>
    </row>
    <row r="202" spans="2:19" s="13" customFormat="1" ht="12" x14ac:dyDescent="0.2">
      <c r="B202" s="65">
        <v>27</v>
      </c>
      <c r="C202" s="66"/>
      <c r="E202" s="13" t="str">
        <f>REPT("Style",OR($C202="Doors",$C202="Drawers",$C202="Split Panels",$C202="Capping",$C202="Flat Panels")) &amp; REPT("Colour",$C202="Roller Doors")</f>
        <v/>
      </c>
      <c r="F202" s="27"/>
      <c r="G202" s="13" t="str">
        <f>REPT("Material",($C202&lt;&gt;"Capping"))</f>
        <v>Material</v>
      </c>
      <c r="H202" s="27"/>
      <c r="J202" s="13" t="str">
        <f>REPT("Hinge Drill Reference",$C202="Doors")&amp;
REPT("Configuration",$C202="Drawers")&amp;
REPT("Hinge Drill Reference",$C202="Frame Doors")&amp;
REPT("Hinge Drill Reference",$C202="Split Panels")</f>
        <v/>
      </c>
      <c r="K202" s="27"/>
      <c r="M202" s="13" t="str">
        <f>REPT("Quantity",$C202&lt;&gt;"Capping")&amp;REPT("3600mm Lengths",$C202="Capping")</f>
        <v>Quantity</v>
      </c>
      <c r="N202" s="28"/>
      <c r="P202" s="63" t="str">
        <f>REPT("1",$C202="Drawers")&amp;REPT("From Top",$C202="Doors")&amp;REPT("1",$F205="Pantry Door")</f>
        <v/>
      </c>
      <c r="Q202" s="26"/>
      <c r="R202" s="18"/>
      <c r="S202" s="67"/>
    </row>
    <row r="203" spans="2:19" s="13" customFormat="1" ht="12" x14ac:dyDescent="0.2">
      <c r="B203" s="65"/>
      <c r="C203" s="66"/>
      <c r="E203" s="13" t="str">
        <f>REPT("Colour",OR($C202="Doors",$C202="Drawers",$C202="Split Panels",$C202="Capping",$C202="Flat Panels")) &amp; REPT("Gloss Level",$C202="Roller Doors")</f>
        <v/>
      </c>
      <c r="F203" s="27"/>
      <c r="G203" s="13" t="str">
        <f>REPT("Edge Detail",OR($C202="Doors",$C202="Drawers",$C202="Split Panels"))&amp;
REPT("Paint Option",$C202="Flat Panels")</f>
        <v/>
      </c>
      <c r="H203" s="27"/>
      <c r="J203" s="13" t="str">
        <f>REPT("Type",OR($C202="Doors",$C202="Split Panels"))&amp;
REPT("Runner1",$C202="Drawers")</f>
        <v/>
      </c>
      <c r="K203" s="27"/>
      <c r="M203" s="13" t="str">
        <f>REPT("Internal Height",($C202="Roller Doors"))&amp;REPT("Height",OR($C202="Doors",$C202="Drawers",$C202="Split Panels",$C202="Flat Panels"))</f>
        <v/>
      </c>
      <c r="N203" s="28"/>
      <c r="P203" s="63" t="str">
        <f>REPT("2",AND($C202="Drawers",$H206&gt;1))&amp;REPT("From Bottom",$C202="Doors")&amp;REPT("2",$F205="Pantry Door")</f>
        <v/>
      </c>
      <c r="Q203" s="26"/>
      <c r="R203" s="18"/>
      <c r="S203" s="67"/>
    </row>
    <row r="204" spans="2:19" s="13" customFormat="1" ht="12" x14ac:dyDescent="0.2">
      <c r="B204" s="65"/>
      <c r="C204" s="66"/>
      <c r="E204" s="13" t="str">
        <f>REPT("Gloss Level",OR($C202="Doors",$C202="Drawers",$C202="Split Panels",$C202="Capping",$C202="Flat Panels"))</f>
        <v/>
      </c>
      <c r="F204" s="27"/>
      <c r="G204" s="13" t="str">
        <f>REPT("Finger Pull",$C202="Doors")&amp;
REPT("Finger Pull",$C202="Drawers")&amp;
REPT("Paint Option",$C202="Split Panels")</f>
        <v/>
      </c>
      <c r="H204" s="27"/>
      <c r="J204" s="13" t="str">
        <f>REPT("Runner2",AND($C202="Drawers",$H206&gt;1))&amp;
REPT("A",$C202="Split Panels")</f>
        <v/>
      </c>
      <c r="K204" s="27"/>
      <c r="M204" s="13" t="str">
        <f>REPT("Internal Width",($C202="Roller Doors"))&amp;REPT("Width",OR($C202="Doors",$C202="Drawers",$C202="Split Panels",$C202="Flat Panels"))</f>
        <v/>
      </c>
      <c r="N204" s="28"/>
      <c r="P204" s="63" t="str">
        <f>REPT("3",AND($C202="Drawers",$H206&gt;2))&amp;REPT("3",$F205="Pantry Door")</f>
        <v/>
      </c>
      <c r="Q204" s="26"/>
      <c r="R204" s="18"/>
      <c r="S204" s="67"/>
    </row>
    <row r="205" spans="2:19" s="13" customFormat="1" ht="12" x14ac:dyDescent="0.2">
      <c r="B205" s="63"/>
      <c r="E205" s="13" t="str">
        <f>REPT("Type",$C202="Split Panels")</f>
        <v/>
      </c>
      <c r="F205" s="27"/>
      <c r="G205" s="13" t="str">
        <f>REPT("Paint - D/S",$C202="Doors")&amp;
REPT("Paint - D/S",$C202="Drawers")</f>
        <v/>
      </c>
      <c r="H205" s="27"/>
      <c r="J205" s="13" t="str">
        <f>REPT("Runner3",AND($C202="Drawers",$H206&gt;2))&amp;
REPT("B",$C202="Split Panels")</f>
        <v/>
      </c>
      <c r="K205" s="27"/>
      <c r="M205" s="13" t="str">
        <f>REPT("Frame Width",$C202="Roller Doors")</f>
        <v/>
      </c>
      <c r="N205" s="28"/>
      <c r="P205" s="63" t="str">
        <f>REPT("4",AND($C202="Drawers",$H206&gt;3))&amp;REPT("4",$F205="Pantry Door")</f>
        <v/>
      </c>
      <c r="Q205" s="26"/>
      <c r="S205" s="67"/>
    </row>
    <row r="206" spans="2:19" s="13" customFormat="1" ht="12" x14ac:dyDescent="0.2">
      <c r="B206" s="63"/>
      <c r="E206" s="13" t="str">
        <f>REPT("Mullion #",$C202="Split Panels")</f>
        <v/>
      </c>
      <c r="F206" s="27"/>
      <c r="G206" s="13" t="str">
        <f>REPT("Drawers No",$C202="Drawers")</f>
        <v/>
      </c>
      <c r="H206" s="27"/>
      <c r="J206" s="13" t="str">
        <f>REPT("Runner4",AND($C202="Drawers",$H206&gt;3))&amp;REPT("C",$C202="Split Panels")</f>
        <v/>
      </c>
      <c r="K206" s="27"/>
      <c r="N206" s="28"/>
      <c r="P206" s="63" t="str">
        <f>REPT("5",AND($C202="Drawers",$H206&gt;4))</f>
        <v/>
      </c>
      <c r="Q206" s="26"/>
      <c r="S206" s="67"/>
    </row>
    <row r="207" spans="2:19" s="13" customFormat="1" ht="12" x14ac:dyDescent="0.2">
      <c r="B207" s="63"/>
      <c r="F207" s="14"/>
      <c r="H207" s="60"/>
      <c r="K207" s="60"/>
      <c r="N207" s="59"/>
      <c r="P207" s="18"/>
      <c r="Q207" s="63"/>
    </row>
    <row r="208" spans="2:19" s="2" customFormat="1" ht="3" customHeight="1" x14ac:dyDescent="0.25">
      <c r="B208" s="16"/>
      <c r="H208" s="61"/>
      <c r="K208" s="61"/>
      <c r="N208" s="16"/>
      <c r="Q208" s="16"/>
    </row>
    <row r="209" spans="2:19" s="13" customFormat="1" ht="12" x14ac:dyDescent="0.2">
      <c r="B209" s="65">
        <v>28</v>
      </c>
      <c r="C209" s="66"/>
      <c r="E209" s="13" t="str">
        <f>REPT("Style",OR($C209="Doors",$C209="Drawers",$C209="Split Panels",$C209="Capping",$C209="Flat Panels")) &amp; REPT("Colour",$C209="Roller Doors")</f>
        <v/>
      </c>
      <c r="F209" s="27"/>
      <c r="G209" s="13" t="str">
        <f>REPT("Material",($C209&lt;&gt;"Capping"))</f>
        <v>Material</v>
      </c>
      <c r="H209" s="27"/>
      <c r="J209" s="13" t="str">
        <f>REPT("Hinge Drill Reference",$C209="Doors")&amp;
REPT("Configuration",$C209="Drawers")&amp;
REPT("Hinge Drill Reference",$C209="Frame Doors")&amp;
REPT("Hinge Drill Reference",$C209="Split Panels")</f>
        <v/>
      </c>
      <c r="K209" s="27"/>
      <c r="M209" s="13" t="str">
        <f>REPT("Quantity",$C209&lt;&gt;"Capping")&amp;REPT("3600mm Lengths",$C209="Capping")</f>
        <v>Quantity</v>
      </c>
      <c r="N209" s="28"/>
      <c r="P209" s="63" t="str">
        <f>REPT("1",$C209="Drawers")&amp;REPT("From Top",$C209="Doors")&amp;REPT("1",$F212="Pantry Door")</f>
        <v/>
      </c>
      <c r="Q209" s="26"/>
      <c r="R209" s="18"/>
      <c r="S209" s="67"/>
    </row>
    <row r="210" spans="2:19" s="13" customFormat="1" ht="12" x14ac:dyDescent="0.2">
      <c r="B210" s="65"/>
      <c r="C210" s="66"/>
      <c r="E210" s="13" t="str">
        <f>REPT("Colour",OR($C209="Doors",$C209="Drawers",$C209="Split Panels",$C209="Capping",$C209="Flat Panels")) &amp; REPT("Gloss Level",$C209="Roller Doors")</f>
        <v/>
      </c>
      <c r="F210" s="27"/>
      <c r="G210" s="13" t="str">
        <f>REPT("Edge Detail",OR($C209="Doors",$C209="Drawers",$C209="Split Panels"))&amp;
REPT("Paint Option",$C209="Flat Panels")</f>
        <v/>
      </c>
      <c r="H210" s="27"/>
      <c r="J210" s="13" t="str">
        <f>REPT("Type",OR($C209="Doors",$C209="Split Panels"))&amp;
REPT("Runner1",$C209="Drawers")</f>
        <v/>
      </c>
      <c r="K210" s="27"/>
      <c r="M210" s="13" t="str">
        <f>REPT("Internal Height",($C209="Roller Doors"))&amp;REPT("Height",OR($C209="Doors",$C209="Drawers",$C209="Split Panels",$C209="Flat Panels"))</f>
        <v/>
      </c>
      <c r="N210" s="28"/>
      <c r="P210" s="63" t="str">
        <f>REPT("2",AND($C209="Drawers",$H213&gt;1))&amp;REPT("From Bottom",$C209="Doors")&amp;REPT("2",$F212="Pantry Door")</f>
        <v/>
      </c>
      <c r="Q210" s="26"/>
      <c r="R210" s="18"/>
      <c r="S210" s="67"/>
    </row>
    <row r="211" spans="2:19" s="13" customFormat="1" ht="12" x14ac:dyDescent="0.2">
      <c r="B211" s="65"/>
      <c r="C211" s="66"/>
      <c r="E211" s="13" t="str">
        <f>REPT("Gloss Level",OR($C209="Doors",$C209="Drawers",$C209="Split Panels",$C209="Capping",$C209="Flat Panels"))</f>
        <v/>
      </c>
      <c r="F211" s="27"/>
      <c r="G211" s="13" t="str">
        <f>REPT("Finger Pull",$C209="Doors")&amp;
REPT("Finger Pull",$C209="Drawers")&amp;
REPT("Paint Option",$C209="Split Panels")</f>
        <v/>
      </c>
      <c r="H211" s="27"/>
      <c r="J211" s="13" t="str">
        <f>REPT("Runner2",AND($C209="Drawers",$H213&gt;1))&amp;
REPT("A",$C209="Split Panels")</f>
        <v/>
      </c>
      <c r="K211" s="27"/>
      <c r="M211" s="13" t="str">
        <f>REPT("Internal Width",($C209="Roller Doors"))&amp;REPT("Width",OR($C209="Doors",$C209="Drawers",$C209="Split Panels",$C209="Flat Panels"))</f>
        <v/>
      </c>
      <c r="N211" s="28"/>
      <c r="P211" s="63" t="str">
        <f>REPT("3",AND($C209="Drawers",$H213&gt;2))&amp;REPT("3",$F212="Pantry Door")</f>
        <v/>
      </c>
      <c r="Q211" s="26"/>
      <c r="R211" s="18"/>
      <c r="S211" s="67"/>
    </row>
    <row r="212" spans="2:19" s="13" customFormat="1" ht="12" x14ac:dyDescent="0.2">
      <c r="B212" s="63"/>
      <c r="E212" s="13" t="str">
        <f>REPT("Type",$C209="Split Panels")</f>
        <v/>
      </c>
      <c r="F212" s="27"/>
      <c r="G212" s="13" t="str">
        <f>REPT("Paint - D/S",$C209="Doors")&amp;
REPT("Paint - D/S",$C209="Drawers")</f>
        <v/>
      </c>
      <c r="H212" s="27"/>
      <c r="J212" s="13" t="str">
        <f>REPT("Runner3",AND($C209="Drawers",$H213&gt;2))&amp;
REPT("B",$C209="Split Panels")</f>
        <v/>
      </c>
      <c r="K212" s="27"/>
      <c r="M212" s="13" t="str">
        <f>REPT("Frame Width",$C209="Roller Doors")</f>
        <v/>
      </c>
      <c r="N212" s="28"/>
      <c r="P212" s="63" t="str">
        <f>REPT("4",AND($C209="Drawers",$H213&gt;3))&amp;REPT("4",$F212="Pantry Door")</f>
        <v/>
      </c>
      <c r="Q212" s="26"/>
      <c r="S212" s="67"/>
    </row>
    <row r="213" spans="2:19" s="13" customFormat="1" ht="12" x14ac:dyDescent="0.2">
      <c r="B213" s="63"/>
      <c r="E213" s="13" t="str">
        <f>REPT("Mullion #",$C209="Split Panels")</f>
        <v/>
      </c>
      <c r="F213" s="27"/>
      <c r="G213" s="13" t="str">
        <f>REPT("Drawers No",$C209="Drawers")</f>
        <v/>
      </c>
      <c r="H213" s="27"/>
      <c r="J213" s="13" t="str">
        <f>REPT("Runner4",AND($C209="Drawers",$H213&gt;3))&amp;REPT("C",$C209="Split Panels")</f>
        <v/>
      </c>
      <c r="K213" s="27"/>
      <c r="N213" s="28"/>
      <c r="P213" s="63" t="str">
        <f>REPT("5",AND($C209="Drawers",$H213&gt;4))</f>
        <v/>
      </c>
      <c r="Q213" s="26"/>
      <c r="S213" s="67"/>
    </row>
    <row r="214" spans="2:19" s="13" customFormat="1" ht="12" x14ac:dyDescent="0.2">
      <c r="B214" s="63"/>
      <c r="F214" s="14"/>
      <c r="H214" s="60"/>
      <c r="K214" s="60"/>
      <c r="N214" s="59"/>
      <c r="P214" s="18"/>
      <c r="Q214" s="63"/>
    </row>
    <row r="215" spans="2:19" s="2" customFormat="1" ht="3" customHeight="1" x14ac:dyDescent="0.25">
      <c r="B215" s="16"/>
      <c r="H215" s="61"/>
      <c r="K215" s="61"/>
      <c r="N215" s="16"/>
      <c r="Q215" s="16"/>
    </row>
    <row r="216" spans="2:19" s="13" customFormat="1" ht="12" x14ac:dyDescent="0.2">
      <c r="B216" s="65">
        <v>29</v>
      </c>
      <c r="C216" s="66"/>
      <c r="E216" s="13" t="str">
        <f>REPT("Style",OR($C216="Doors",$C216="Drawers",$C216="Split Panels",$C216="Capping",$C216="Flat Panels")) &amp; REPT("Colour",$C216="Roller Doors")</f>
        <v/>
      </c>
      <c r="F216" s="27"/>
      <c r="G216" s="13" t="str">
        <f>REPT("Material",($C216&lt;&gt;"Capping"))</f>
        <v>Material</v>
      </c>
      <c r="H216" s="27"/>
      <c r="J216" s="13" t="str">
        <f>REPT("Hinge Drill Reference",$C216="Doors")&amp;
REPT("Configuration",$C216="Drawers")&amp;
REPT("Hinge Drill Reference",$C216="Frame Doors")&amp;
REPT("Hinge Drill Reference",$C216="Split Panels")</f>
        <v/>
      </c>
      <c r="K216" s="27"/>
      <c r="M216" s="13" t="str">
        <f>REPT("Quantity",$C216&lt;&gt;"Capping")&amp;REPT("3600mm Lengths",$C216="Capping")</f>
        <v>Quantity</v>
      </c>
      <c r="N216" s="28"/>
      <c r="P216" s="63" t="str">
        <f>REPT("1",$C216="Drawers")&amp;REPT("From Top",$C216="Doors")&amp;REPT("1",$F219="Pantry Door")</f>
        <v/>
      </c>
      <c r="Q216" s="26"/>
      <c r="R216" s="18"/>
      <c r="S216" s="67"/>
    </row>
    <row r="217" spans="2:19" s="13" customFormat="1" ht="12" x14ac:dyDescent="0.2">
      <c r="B217" s="65"/>
      <c r="C217" s="66"/>
      <c r="E217" s="13" t="str">
        <f>REPT("Colour",OR($C216="Doors",$C216="Drawers",$C216="Split Panels",$C216="Capping",$C216="Flat Panels")) &amp; REPT("Gloss Level",$C216="Roller Doors")</f>
        <v/>
      </c>
      <c r="F217" s="27"/>
      <c r="G217" s="13" t="str">
        <f>REPT("Edge Detail",OR($C216="Doors",$C216="Drawers",$C216="Split Panels"))&amp;
REPT("Paint Option",$C216="Flat Panels")</f>
        <v/>
      </c>
      <c r="H217" s="27"/>
      <c r="J217" s="13" t="str">
        <f>REPT("Type",OR($C216="Doors",$C216="Split Panels"))&amp;
REPT("Runner1",$C216="Drawers")</f>
        <v/>
      </c>
      <c r="K217" s="27"/>
      <c r="M217" s="13" t="str">
        <f>REPT("Internal Height",($C216="Roller Doors"))&amp;REPT("Height",OR($C216="Doors",$C216="Drawers",$C216="Split Panels",$C216="Flat Panels"))</f>
        <v/>
      </c>
      <c r="N217" s="28"/>
      <c r="P217" s="63" t="str">
        <f>REPT("2",AND($C216="Drawers",$H220&gt;1))&amp;REPT("From Bottom",$C216="Doors")&amp;REPT("2",$F219="Pantry Door")</f>
        <v/>
      </c>
      <c r="Q217" s="26"/>
      <c r="R217" s="18"/>
      <c r="S217" s="67"/>
    </row>
    <row r="218" spans="2:19" s="13" customFormat="1" ht="12" x14ac:dyDescent="0.2">
      <c r="B218" s="65"/>
      <c r="C218" s="66"/>
      <c r="E218" s="13" t="str">
        <f>REPT("Gloss Level",OR($C216="Doors",$C216="Drawers",$C216="Split Panels",$C216="Capping",$C216="Flat Panels"))</f>
        <v/>
      </c>
      <c r="F218" s="27"/>
      <c r="G218" s="13" t="str">
        <f>REPT("Finger Pull",$C216="Doors")&amp;
REPT("Finger Pull",$C216="Drawers")&amp;
REPT("Paint Option",$C216="Split Panels")</f>
        <v/>
      </c>
      <c r="H218" s="27"/>
      <c r="J218" s="13" t="str">
        <f>REPT("Runner2",AND($C216="Drawers",$H220&gt;1))&amp;
REPT("A",$C216="Split Panels")</f>
        <v/>
      </c>
      <c r="K218" s="27"/>
      <c r="M218" s="13" t="str">
        <f>REPT("Internal Width",($C216="Roller Doors"))&amp;REPT("Width",OR($C216="Doors",$C216="Drawers",$C216="Split Panels",$C216="Flat Panels"))</f>
        <v/>
      </c>
      <c r="N218" s="28"/>
      <c r="P218" s="63" t="str">
        <f>REPT("3",AND($C216="Drawers",$H220&gt;2))&amp;REPT("3",$F219="Pantry Door")</f>
        <v/>
      </c>
      <c r="Q218" s="26"/>
      <c r="R218" s="18"/>
      <c r="S218" s="67"/>
    </row>
    <row r="219" spans="2:19" s="13" customFormat="1" ht="12" x14ac:dyDescent="0.2">
      <c r="B219" s="63"/>
      <c r="E219" s="13" t="str">
        <f>REPT("Type",$C216="Split Panels")</f>
        <v/>
      </c>
      <c r="F219" s="27"/>
      <c r="G219" s="13" t="str">
        <f>REPT("Paint - D/S",$C216="Doors")&amp;
REPT("Paint - D/S",$C216="Drawers")</f>
        <v/>
      </c>
      <c r="H219" s="27"/>
      <c r="J219" s="13" t="str">
        <f>REPT("Runner3",AND($C216="Drawers",$H220&gt;2))&amp;
REPT("B",$C216="Split Panels")</f>
        <v/>
      </c>
      <c r="K219" s="27"/>
      <c r="M219" s="13" t="str">
        <f>REPT("Frame Width",$C216="Roller Doors")</f>
        <v/>
      </c>
      <c r="N219" s="28"/>
      <c r="P219" s="63" t="str">
        <f>REPT("4",AND($C216="Drawers",$H220&gt;3))&amp;REPT("4",$F219="Pantry Door")</f>
        <v/>
      </c>
      <c r="Q219" s="26"/>
      <c r="S219" s="67"/>
    </row>
    <row r="220" spans="2:19" s="13" customFormat="1" ht="12" x14ac:dyDescent="0.2">
      <c r="B220" s="63"/>
      <c r="E220" s="13" t="str">
        <f>REPT("Mullion #",$C216="Split Panels")</f>
        <v/>
      </c>
      <c r="F220" s="27"/>
      <c r="G220" s="13" t="str">
        <f>REPT("Drawers No",$C216="Drawers")</f>
        <v/>
      </c>
      <c r="H220" s="27"/>
      <c r="J220" s="13" t="str">
        <f>REPT("Runner4",AND($C216="Drawers",$H220&gt;3))&amp;REPT("C",$C216="Split Panels")</f>
        <v/>
      </c>
      <c r="K220" s="27"/>
      <c r="N220" s="28"/>
      <c r="P220" s="63" t="str">
        <f>REPT("5",AND($C216="Drawers",$H220&gt;4))</f>
        <v/>
      </c>
      <c r="Q220" s="26"/>
      <c r="S220" s="67"/>
    </row>
    <row r="221" spans="2:19" s="13" customFormat="1" ht="12" x14ac:dyDescent="0.2">
      <c r="B221" s="63"/>
      <c r="F221" s="14"/>
      <c r="H221" s="60"/>
      <c r="K221" s="60"/>
      <c r="N221" s="59"/>
      <c r="P221" s="18"/>
      <c r="Q221" s="63"/>
    </row>
    <row r="222" spans="2:19" s="2" customFormat="1" ht="3" customHeight="1" x14ac:dyDescent="0.25">
      <c r="B222" s="16"/>
      <c r="H222" s="61"/>
      <c r="K222" s="61"/>
      <c r="N222" s="16"/>
      <c r="Q222" s="16"/>
    </row>
    <row r="223" spans="2:19" s="13" customFormat="1" ht="12" x14ac:dyDescent="0.2">
      <c r="B223" s="65">
        <v>30</v>
      </c>
      <c r="C223" s="66"/>
      <c r="E223" s="13" t="str">
        <f>REPT("Style",OR($C223="Doors",$C223="Drawers",$C223="Split Panels",$C223="Capping",$C223="Flat Panels")) &amp; REPT("Colour",$C223="Roller Doors")</f>
        <v/>
      </c>
      <c r="F223" s="27"/>
      <c r="G223" s="13" t="str">
        <f>REPT("Material",($C223&lt;&gt;"Capping"))</f>
        <v>Material</v>
      </c>
      <c r="H223" s="27"/>
      <c r="J223" s="13" t="str">
        <f>REPT("Hinge Drill Reference",$C223="Doors")&amp;
REPT("Configuration",$C223="Drawers")&amp;
REPT("Hinge Drill Reference",$C223="Frame Doors")&amp;
REPT("Hinge Drill Reference",$C223="Split Panels")</f>
        <v/>
      </c>
      <c r="K223" s="27"/>
      <c r="M223" s="13" t="str">
        <f>REPT("Quantity",$C223&lt;&gt;"Capping")&amp;REPT("3600mm Lengths",$C223="Capping")</f>
        <v>Quantity</v>
      </c>
      <c r="N223" s="28"/>
      <c r="P223" s="63" t="str">
        <f>REPT("1",$C223="Drawers")&amp;REPT("From Top",$C223="Doors")&amp;REPT("1",$F226="Pantry Door")</f>
        <v/>
      </c>
      <c r="Q223" s="26"/>
      <c r="R223" s="18"/>
      <c r="S223" s="67"/>
    </row>
    <row r="224" spans="2:19" s="13" customFormat="1" ht="12" x14ac:dyDescent="0.2">
      <c r="B224" s="65"/>
      <c r="C224" s="66"/>
      <c r="E224" s="13" t="str">
        <f>REPT("Colour",OR($C223="Doors",$C223="Drawers",$C223="Split Panels",$C223="Capping",$C223="Flat Panels")) &amp; REPT("Gloss Level",$C223="Roller Doors")</f>
        <v/>
      </c>
      <c r="F224" s="27"/>
      <c r="G224" s="13" t="str">
        <f>REPT("Edge Detail",OR($C223="Doors",$C223="Drawers",$C223="Split Panels"))&amp;
REPT("Paint Option",$C223="Flat Panels")</f>
        <v/>
      </c>
      <c r="H224" s="27"/>
      <c r="J224" s="13" t="str">
        <f>REPT("Type",OR($C223="Doors",$C223="Split Panels"))&amp;
REPT("Runner1",$C223="Drawers")</f>
        <v/>
      </c>
      <c r="K224" s="27"/>
      <c r="M224" s="13" t="str">
        <f>REPT("Internal Height",($C223="Roller Doors"))&amp;REPT("Height",OR($C223="Doors",$C223="Drawers",$C223="Split Panels",$C223="Flat Panels"))</f>
        <v/>
      </c>
      <c r="N224" s="28"/>
      <c r="P224" s="63" t="str">
        <f>REPT("2",AND($C223="Drawers",$H227&gt;1))&amp;REPT("From Bottom",$C223="Doors")&amp;REPT("2",$F226="Pantry Door")</f>
        <v/>
      </c>
      <c r="Q224" s="26"/>
      <c r="R224" s="18"/>
      <c r="S224" s="67"/>
    </row>
    <row r="225" spans="2:19" s="13" customFormat="1" ht="12" x14ac:dyDescent="0.2">
      <c r="B225" s="65"/>
      <c r="C225" s="66"/>
      <c r="E225" s="13" t="str">
        <f>REPT("Gloss Level",OR($C223="Doors",$C223="Drawers",$C223="Split Panels",$C223="Capping",$C223="Flat Panels"))</f>
        <v/>
      </c>
      <c r="F225" s="27"/>
      <c r="G225" s="13" t="str">
        <f>REPT("Finger Pull",$C223="Doors")&amp;
REPT("Finger Pull",$C223="Drawers")&amp;
REPT("Paint Option",$C223="Split Panels")</f>
        <v/>
      </c>
      <c r="H225" s="27"/>
      <c r="J225" s="13" t="str">
        <f>REPT("Runner2",AND($C223="Drawers",$H227&gt;1))&amp;
REPT("A",$C223="Split Panels")</f>
        <v/>
      </c>
      <c r="K225" s="27"/>
      <c r="M225" s="13" t="str">
        <f>REPT("Internal Width",($C223="Roller Doors"))&amp;REPT("Width",OR($C223="Doors",$C223="Drawers",$C223="Split Panels",$C223="Flat Panels"))</f>
        <v/>
      </c>
      <c r="N225" s="28"/>
      <c r="P225" s="63" t="str">
        <f>REPT("3",AND($C223="Drawers",$H227&gt;2))&amp;REPT("3",$F226="Pantry Door")</f>
        <v/>
      </c>
      <c r="Q225" s="26"/>
      <c r="R225" s="18"/>
      <c r="S225" s="67"/>
    </row>
    <row r="226" spans="2:19" s="13" customFormat="1" ht="12" x14ac:dyDescent="0.2">
      <c r="B226" s="63"/>
      <c r="E226" s="13" t="str">
        <f>REPT("Type",$C223="Split Panels")</f>
        <v/>
      </c>
      <c r="F226" s="27"/>
      <c r="G226" s="13" t="str">
        <f>REPT("Paint - D/S",$C223="Doors")&amp;
REPT("Paint - D/S",$C223="Drawers")</f>
        <v/>
      </c>
      <c r="H226" s="27"/>
      <c r="J226" s="13" t="str">
        <f>REPT("Runner3",AND($C223="Drawers",$H227&gt;2))&amp;
REPT("B",$C223="Split Panels")</f>
        <v/>
      </c>
      <c r="K226" s="27"/>
      <c r="M226" s="13" t="str">
        <f>REPT("Frame Width",$C223="Roller Doors")</f>
        <v/>
      </c>
      <c r="N226" s="28"/>
      <c r="P226" s="63" t="str">
        <f>REPT("4",AND($C223="Drawers",$H227&gt;3))&amp;REPT("4",$F226="Pantry Door")</f>
        <v/>
      </c>
      <c r="Q226" s="26"/>
      <c r="S226" s="67"/>
    </row>
    <row r="227" spans="2:19" s="13" customFormat="1" ht="12" x14ac:dyDescent="0.2">
      <c r="B227" s="63"/>
      <c r="E227" s="13" t="str">
        <f>REPT("Mullion #",$C223="Split Panels")</f>
        <v/>
      </c>
      <c r="F227" s="27"/>
      <c r="G227" s="13" t="str">
        <f>REPT("Drawers No",$C223="Drawers")</f>
        <v/>
      </c>
      <c r="H227" s="27"/>
      <c r="J227" s="13" t="str">
        <f>REPT("Runner4",AND($C223="Drawers",$H227&gt;3))&amp;REPT("C",$C223="Split Panels")</f>
        <v/>
      </c>
      <c r="K227" s="27"/>
      <c r="N227" s="28"/>
      <c r="P227" s="63" t="str">
        <f>REPT("5",AND($C223="Drawers",$H227&gt;4))</f>
        <v/>
      </c>
      <c r="Q227" s="26"/>
      <c r="S227" s="67"/>
    </row>
    <row r="228" spans="2:19" s="13" customFormat="1" ht="12" x14ac:dyDescent="0.2">
      <c r="B228" s="63"/>
      <c r="F228" s="14"/>
      <c r="H228" s="60"/>
      <c r="K228" s="60"/>
      <c r="N228" s="59"/>
      <c r="P228" s="18"/>
      <c r="Q228" s="63"/>
    </row>
    <row r="229" spans="2:19" s="2" customFormat="1" ht="3" customHeight="1" x14ac:dyDescent="0.25">
      <c r="B229" s="16"/>
      <c r="H229" s="61"/>
      <c r="K229" s="61"/>
      <c r="N229" s="16"/>
      <c r="Q229" s="16"/>
    </row>
    <row r="230" spans="2:19" s="13" customFormat="1" ht="12" x14ac:dyDescent="0.2">
      <c r="B230" s="65">
        <v>31</v>
      </c>
      <c r="C230" s="66"/>
      <c r="E230" s="13" t="str">
        <f>REPT("Style",OR($C230="Doors",$C230="Drawers",$C230="Split Panels",$C230="Capping",$C230="Flat Panels")) &amp; REPT("Colour",$C230="Roller Doors")</f>
        <v/>
      </c>
      <c r="F230" s="27"/>
      <c r="G230" s="13" t="str">
        <f>REPT("Material",($C230&lt;&gt;"Capping"))</f>
        <v>Material</v>
      </c>
      <c r="H230" s="27"/>
      <c r="J230" s="13" t="str">
        <f>REPT("Hinge Drill Reference",$C230="Doors")&amp;
REPT("Configuration",$C230="Drawers")&amp;
REPT("Hinge Drill Reference",$C230="Frame Doors")&amp;
REPT("Hinge Drill Reference",$C230="Split Panels")</f>
        <v/>
      </c>
      <c r="K230" s="27"/>
      <c r="M230" s="13" t="str">
        <f>REPT("Quantity",$C230&lt;&gt;"Capping")&amp;REPT("3600mm Lengths",$C230="Capping")</f>
        <v>Quantity</v>
      </c>
      <c r="N230" s="28"/>
      <c r="P230" s="63" t="str">
        <f>REPT("1",$C230="Drawers")&amp;REPT("From Top",$C230="Doors")&amp;REPT("1",$F233="Pantry Door")</f>
        <v/>
      </c>
      <c r="Q230" s="26"/>
      <c r="R230" s="18"/>
      <c r="S230" s="67"/>
    </row>
    <row r="231" spans="2:19" s="13" customFormat="1" ht="12" x14ac:dyDescent="0.2">
      <c r="B231" s="65"/>
      <c r="C231" s="66"/>
      <c r="E231" s="13" t="str">
        <f>REPT("Colour",OR($C230="Doors",$C230="Drawers",$C230="Split Panels",$C230="Capping",$C230="Flat Panels")) &amp; REPT("Gloss Level",$C230="Roller Doors")</f>
        <v/>
      </c>
      <c r="F231" s="27"/>
      <c r="G231" s="13" t="str">
        <f>REPT("Edge Detail",OR($C230="Doors",$C230="Drawers",$C230="Split Panels"))&amp;
REPT("Paint Option",$C230="Flat Panels")</f>
        <v/>
      </c>
      <c r="H231" s="27"/>
      <c r="J231" s="13" t="str">
        <f>REPT("Type",OR($C230="Doors",$C230="Split Panels"))&amp;
REPT("Runner1",$C230="Drawers")</f>
        <v/>
      </c>
      <c r="K231" s="27"/>
      <c r="M231" s="13" t="str">
        <f>REPT("Internal Height",($C230="Roller Doors"))&amp;REPT("Height",OR($C230="Doors",$C230="Drawers",$C230="Split Panels",$C230="Flat Panels"))</f>
        <v/>
      </c>
      <c r="N231" s="28"/>
      <c r="P231" s="63" t="str">
        <f>REPT("2",AND($C230="Drawers",$H234&gt;1))&amp;REPT("From Bottom",$C230="Doors")&amp;REPT("2",$F233="Pantry Door")</f>
        <v/>
      </c>
      <c r="Q231" s="26"/>
      <c r="R231" s="18"/>
      <c r="S231" s="67"/>
    </row>
    <row r="232" spans="2:19" s="13" customFormat="1" ht="12" x14ac:dyDescent="0.2">
      <c r="B232" s="65"/>
      <c r="C232" s="66"/>
      <c r="E232" s="13" t="str">
        <f>REPT("Gloss Level",OR($C230="Doors",$C230="Drawers",$C230="Split Panels",$C230="Capping",$C230="Flat Panels"))</f>
        <v/>
      </c>
      <c r="F232" s="27"/>
      <c r="G232" s="13" t="str">
        <f>REPT("Finger Pull",$C230="Doors")&amp;
REPT("Finger Pull",$C230="Drawers")&amp;
REPT("Paint Option",$C230="Split Panels")</f>
        <v/>
      </c>
      <c r="H232" s="27"/>
      <c r="J232" s="13" t="str">
        <f>REPT("Runner2",AND($C230="Drawers",$H234&gt;1))&amp;
REPT("A",$C230="Split Panels")</f>
        <v/>
      </c>
      <c r="K232" s="27"/>
      <c r="M232" s="13" t="str">
        <f>REPT("Internal Width",($C230="Roller Doors"))&amp;REPT("Width",OR($C230="Doors",$C230="Drawers",$C230="Split Panels",$C230="Flat Panels"))</f>
        <v/>
      </c>
      <c r="N232" s="28"/>
      <c r="P232" s="63" t="str">
        <f>REPT("3",AND($C230="Drawers",$H234&gt;2))&amp;REPT("3",$F233="Pantry Door")</f>
        <v/>
      </c>
      <c r="Q232" s="26"/>
      <c r="R232" s="18"/>
      <c r="S232" s="67"/>
    </row>
    <row r="233" spans="2:19" s="13" customFormat="1" ht="12" x14ac:dyDescent="0.2">
      <c r="B233" s="63"/>
      <c r="E233" s="13" t="str">
        <f>REPT("Type",$C230="Split Panels")</f>
        <v/>
      </c>
      <c r="F233" s="27"/>
      <c r="G233" s="13" t="str">
        <f>REPT("Paint - D/S",$C230="Doors")&amp;
REPT("Paint - D/S",$C230="Drawers")</f>
        <v/>
      </c>
      <c r="H233" s="27"/>
      <c r="J233" s="13" t="str">
        <f>REPT("Runner3",AND($C230="Drawers",$H234&gt;2))&amp;
REPT("B",$C230="Split Panels")</f>
        <v/>
      </c>
      <c r="K233" s="27"/>
      <c r="M233" s="13" t="str">
        <f>REPT("Frame Width",$C230="Roller Doors")</f>
        <v/>
      </c>
      <c r="N233" s="28"/>
      <c r="P233" s="63" t="str">
        <f>REPT("4",AND($C230="Drawers",$H234&gt;3))&amp;REPT("4",$F233="Pantry Door")</f>
        <v/>
      </c>
      <c r="Q233" s="26"/>
      <c r="S233" s="67"/>
    </row>
    <row r="234" spans="2:19" s="13" customFormat="1" ht="12" x14ac:dyDescent="0.2">
      <c r="B234" s="63"/>
      <c r="E234" s="13" t="str">
        <f>REPT("Mullion #",$C230="Split Panels")</f>
        <v/>
      </c>
      <c r="F234" s="27"/>
      <c r="G234" s="13" t="str">
        <f>REPT("Drawers No",$C230="Drawers")</f>
        <v/>
      </c>
      <c r="H234" s="27"/>
      <c r="J234" s="13" t="str">
        <f>REPT("Runner4",AND($C230="Drawers",$H234&gt;3))&amp;REPT("C",$C230="Split Panels")</f>
        <v/>
      </c>
      <c r="K234" s="27"/>
      <c r="N234" s="28"/>
      <c r="P234" s="63" t="str">
        <f>REPT("5",AND($C230="Drawers",$H234&gt;4))</f>
        <v/>
      </c>
      <c r="Q234" s="26"/>
      <c r="S234" s="67"/>
    </row>
    <row r="235" spans="2:19" s="13" customFormat="1" ht="12" x14ac:dyDescent="0.2">
      <c r="B235" s="63"/>
      <c r="F235" s="14"/>
      <c r="H235" s="60"/>
      <c r="K235" s="60"/>
      <c r="N235" s="59"/>
      <c r="P235" s="18"/>
      <c r="Q235" s="63"/>
    </row>
    <row r="236" spans="2:19" s="2" customFormat="1" ht="3" customHeight="1" x14ac:dyDescent="0.25">
      <c r="B236" s="16"/>
      <c r="H236" s="61"/>
      <c r="K236" s="61"/>
      <c r="N236" s="16"/>
      <c r="Q236" s="16"/>
    </row>
    <row r="237" spans="2:19" s="13" customFormat="1" ht="12" x14ac:dyDescent="0.2">
      <c r="B237" s="65">
        <v>32</v>
      </c>
      <c r="C237" s="66"/>
      <c r="E237" s="13" t="str">
        <f>REPT("Style",OR($C237="Doors",$C237="Drawers",$C237="Split Panels",$C237="Capping",$C237="Flat Panels")) &amp; REPT("Colour",$C237="Roller Doors")</f>
        <v/>
      </c>
      <c r="F237" s="27"/>
      <c r="G237" s="13" t="str">
        <f>REPT("Material",($C237&lt;&gt;"Capping"))</f>
        <v>Material</v>
      </c>
      <c r="H237" s="27"/>
      <c r="J237" s="13" t="str">
        <f>REPT("Hinge Drill Reference",$C237="Doors")&amp;
REPT("Configuration",$C237="Drawers")&amp;
REPT("Hinge Drill Reference",$C237="Frame Doors")&amp;
REPT("Hinge Drill Reference",$C237="Split Panels")</f>
        <v/>
      </c>
      <c r="K237" s="27"/>
      <c r="M237" s="13" t="str">
        <f>REPT("Quantity",$C237&lt;&gt;"Capping")&amp;REPT("3600mm Lengths",$C237="Capping")</f>
        <v>Quantity</v>
      </c>
      <c r="N237" s="28"/>
      <c r="P237" s="64" t="str">
        <f>REPT("1",$C237="Drawers")&amp;REPT("From Top",$C237="Doors")&amp;REPT("1",$F240="Pantry Door")</f>
        <v/>
      </c>
      <c r="Q237" s="26"/>
      <c r="R237" s="18"/>
      <c r="S237" s="67"/>
    </row>
    <row r="238" spans="2:19" s="13" customFormat="1" ht="12" x14ac:dyDescent="0.2">
      <c r="B238" s="65"/>
      <c r="C238" s="66"/>
      <c r="E238" s="13" t="str">
        <f>REPT("Colour",OR($C237="Doors",$C237="Drawers",$C237="Split Panels",$C237="Capping",$C237="Flat Panels")) &amp; REPT("Gloss Level",$C237="Roller Doors")</f>
        <v/>
      </c>
      <c r="F238" s="27"/>
      <c r="G238" s="13" t="str">
        <f>REPT("Edge Detail",OR($C237="Doors",$C237="Drawers",$C237="Split Panels"))&amp;
REPT("Paint Option",$C237="Flat Panels")</f>
        <v/>
      </c>
      <c r="H238" s="27"/>
      <c r="J238" s="13" t="str">
        <f>REPT("Type",OR($C237="Doors",$C237="Split Panels"))&amp;
REPT("Runner1",$C237="Drawers")</f>
        <v/>
      </c>
      <c r="K238" s="27"/>
      <c r="M238" s="13" t="str">
        <f>REPT("Internal Height",($C237="Roller Doors"))&amp;REPT("Height",OR($C237="Doors",$C237="Drawers",$C237="Split Panels",$C237="Flat Panels"))</f>
        <v/>
      </c>
      <c r="N238" s="28"/>
      <c r="P238" s="64" t="str">
        <f>REPT("2",AND($C237="Drawers",$H241&gt;1))&amp;REPT("From Bottom",$C237="Doors")&amp;REPT("2",$F240="Pantry Door")</f>
        <v/>
      </c>
      <c r="Q238" s="26"/>
      <c r="R238" s="18"/>
      <c r="S238" s="67"/>
    </row>
    <row r="239" spans="2:19" s="13" customFormat="1" ht="12" x14ac:dyDescent="0.2">
      <c r="B239" s="65"/>
      <c r="C239" s="66"/>
      <c r="E239" s="13" t="str">
        <f>REPT("Gloss Level",OR($C237="Doors",$C237="Drawers",$C237="Split Panels",$C237="Capping",$C237="Flat Panels"))</f>
        <v/>
      </c>
      <c r="F239" s="27"/>
      <c r="G239" s="13" t="str">
        <f>REPT("Finger Pull",$C237="Doors")&amp;
REPT("Finger Pull",$C237="Drawers")&amp;
REPT("Paint Option",$C237="Split Panels")</f>
        <v/>
      </c>
      <c r="H239" s="27"/>
      <c r="J239" s="13" t="str">
        <f>REPT("Runner2",AND($C237="Drawers",$H241&gt;1))&amp;
REPT("A",$C237="Split Panels")</f>
        <v/>
      </c>
      <c r="K239" s="27"/>
      <c r="M239" s="13" t="str">
        <f>REPT("Internal Width",($C237="Roller Doors"))&amp;REPT("Width",OR($C237="Doors",$C237="Drawers",$C237="Split Panels",$C237="Flat Panels"))</f>
        <v/>
      </c>
      <c r="N239" s="28"/>
      <c r="P239" s="64" t="str">
        <f>REPT("3",AND($C237="Drawers",$H241&gt;2))&amp;REPT("3",$F240="Pantry Door")</f>
        <v/>
      </c>
      <c r="Q239" s="26"/>
      <c r="R239" s="18"/>
      <c r="S239" s="67"/>
    </row>
    <row r="240" spans="2:19" s="13" customFormat="1" ht="12" x14ac:dyDescent="0.2">
      <c r="B240" s="64"/>
      <c r="E240" s="13" t="str">
        <f>REPT("Type",$C237="Split Panels")</f>
        <v/>
      </c>
      <c r="F240" s="27"/>
      <c r="G240" s="13" t="str">
        <f>REPT("Paint - D/S",$C237="Doors")&amp;
REPT("Paint - D/S",$C237="Drawers")</f>
        <v/>
      </c>
      <c r="H240" s="27"/>
      <c r="J240" s="13" t="str">
        <f>REPT("Runner3",AND($C237="Drawers",$H241&gt;2))&amp;
REPT("B",$C237="Split Panels")</f>
        <v/>
      </c>
      <c r="K240" s="27"/>
      <c r="M240" s="13" t="str">
        <f>REPT("Frame Width",$C237="Roller Doors")</f>
        <v/>
      </c>
      <c r="N240" s="28"/>
      <c r="P240" s="64" t="str">
        <f>REPT("4",AND($C237="Drawers",$H241&gt;3))&amp;REPT("4",$F240="Pantry Door")</f>
        <v/>
      </c>
      <c r="Q240" s="26"/>
      <c r="S240" s="67"/>
    </row>
    <row r="241" spans="2:19" s="13" customFormat="1" ht="12" x14ac:dyDescent="0.2">
      <c r="B241" s="64"/>
      <c r="E241" s="13" t="str">
        <f>REPT("Mullion #",$C237="Split Panels")</f>
        <v/>
      </c>
      <c r="F241" s="27"/>
      <c r="G241" s="13" t="str">
        <f>REPT("Drawers No",$C237="Drawers")</f>
        <v/>
      </c>
      <c r="H241" s="27"/>
      <c r="J241" s="13" t="str">
        <f>REPT("Runner4",AND($C237="Drawers",$H241&gt;3))&amp;REPT("C",$C237="Split Panels")</f>
        <v/>
      </c>
      <c r="K241" s="27"/>
      <c r="N241" s="28"/>
      <c r="P241" s="64" t="str">
        <f>REPT("5",AND($C237="Drawers",$H241&gt;4))</f>
        <v/>
      </c>
      <c r="Q241" s="26"/>
      <c r="S241" s="67"/>
    </row>
    <row r="242" spans="2:19" s="13" customFormat="1" ht="12" x14ac:dyDescent="0.2">
      <c r="B242" s="64"/>
      <c r="F242" s="14"/>
      <c r="H242" s="60"/>
      <c r="K242" s="60"/>
      <c r="N242" s="59"/>
      <c r="P242" s="18"/>
      <c r="Q242" s="64"/>
    </row>
    <row r="243" spans="2:19" s="2" customFormat="1" ht="3" customHeight="1" x14ac:dyDescent="0.25">
      <c r="B243" s="16"/>
      <c r="H243" s="61"/>
      <c r="K243" s="61"/>
      <c r="N243" s="16"/>
      <c r="Q243" s="16"/>
    </row>
    <row r="244" spans="2:19" s="13" customFormat="1" ht="12" x14ac:dyDescent="0.2">
      <c r="B244" s="65">
        <v>33</v>
      </c>
      <c r="C244" s="66"/>
      <c r="E244" s="13" t="str">
        <f>REPT("Style",OR($C244="Doors",$C244="Drawers",$C244="Split Panels",$C244="Capping",$C244="Flat Panels")) &amp; REPT("Colour",$C244="Roller Doors")</f>
        <v/>
      </c>
      <c r="F244" s="27"/>
      <c r="G244" s="13" t="str">
        <f>REPT("Material",($C244&lt;&gt;"Capping"))</f>
        <v>Material</v>
      </c>
      <c r="H244" s="27"/>
      <c r="J244" s="13" t="str">
        <f>REPT("Hinge Drill Reference",$C244="Doors")&amp;
REPT("Configuration",$C244="Drawers")&amp;
REPT("Hinge Drill Reference",$C244="Frame Doors")&amp;
REPT("Hinge Drill Reference",$C244="Split Panels")</f>
        <v/>
      </c>
      <c r="K244" s="27"/>
      <c r="M244" s="13" t="str">
        <f>REPT("Quantity",$C244&lt;&gt;"Capping")&amp;REPT("3600mm Lengths",$C244="Capping")</f>
        <v>Quantity</v>
      </c>
      <c r="N244" s="28"/>
      <c r="P244" s="64" t="str">
        <f>REPT("1",$C244="Drawers")&amp;REPT("From Top",$C244="Doors")&amp;REPT("1",$F247="Pantry Door")</f>
        <v/>
      </c>
      <c r="Q244" s="26"/>
      <c r="R244" s="18"/>
      <c r="S244" s="67"/>
    </row>
    <row r="245" spans="2:19" s="13" customFormat="1" ht="12" x14ac:dyDescent="0.2">
      <c r="B245" s="65"/>
      <c r="C245" s="66"/>
      <c r="E245" s="13" t="str">
        <f>REPT("Colour",OR($C244="Doors",$C244="Drawers",$C244="Split Panels",$C244="Capping",$C244="Flat Panels")) &amp; REPT("Gloss Level",$C244="Roller Doors")</f>
        <v/>
      </c>
      <c r="F245" s="27"/>
      <c r="G245" s="13" t="str">
        <f>REPT("Edge Detail",OR($C244="Doors",$C244="Drawers",$C244="Split Panels"))&amp;
REPT("Paint Option",$C244="Flat Panels")</f>
        <v/>
      </c>
      <c r="H245" s="27"/>
      <c r="J245" s="13" t="str">
        <f>REPT("Type",OR($C244="Doors",$C244="Split Panels"))&amp;
REPT("Runner1",$C244="Drawers")</f>
        <v/>
      </c>
      <c r="K245" s="27"/>
      <c r="M245" s="13" t="str">
        <f>REPT("Internal Height",($C244="Roller Doors"))&amp;REPT("Height",OR($C244="Doors",$C244="Drawers",$C244="Split Panels",$C244="Flat Panels"))</f>
        <v/>
      </c>
      <c r="N245" s="28"/>
      <c r="P245" s="64" t="str">
        <f>REPT("2",AND($C244="Drawers",$H248&gt;1))&amp;REPT("From Bottom",$C244="Doors")&amp;REPT("2",$F247="Pantry Door")</f>
        <v/>
      </c>
      <c r="Q245" s="26"/>
      <c r="R245" s="18"/>
      <c r="S245" s="67"/>
    </row>
    <row r="246" spans="2:19" s="13" customFormat="1" ht="12" x14ac:dyDescent="0.2">
      <c r="B246" s="65"/>
      <c r="C246" s="66"/>
      <c r="E246" s="13" t="str">
        <f>REPT("Gloss Level",OR($C244="Doors",$C244="Drawers",$C244="Split Panels",$C244="Capping",$C244="Flat Panels"))</f>
        <v/>
      </c>
      <c r="F246" s="27"/>
      <c r="G246" s="13" t="str">
        <f>REPT("Finger Pull",$C244="Doors")&amp;
REPT("Finger Pull",$C244="Drawers")&amp;
REPT("Paint Option",$C244="Split Panels")</f>
        <v/>
      </c>
      <c r="H246" s="27"/>
      <c r="J246" s="13" t="str">
        <f>REPT("Runner2",AND($C244="Drawers",$H248&gt;1))&amp;
REPT("A",$C244="Split Panels")</f>
        <v/>
      </c>
      <c r="K246" s="27"/>
      <c r="M246" s="13" t="str">
        <f>REPT("Internal Width",($C244="Roller Doors"))&amp;REPT("Width",OR($C244="Doors",$C244="Drawers",$C244="Split Panels",$C244="Flat Panels"))</f>
        <v/>
      </c>
      <c r="N246" s="28"/>
      <c r="P246" s="64" t="str">
        <f>REPT("3",AND($C244="Drawers",$H248&gt;2))&amp;REPT("3",$F247="Pantry Door")</f>
        <v/>
      </c>
      <c r="Q246" s="26"/>
      <c r="R246" s="18"/>
      <c r="S246" s="67"/>
    </row>
    <row r="247" spans="2:19" s="13" customFormat="1" ht="12" x14ac:dyDescent="0.2">
      <c r="B247" s="64"/>
      <c r="E247" s="13" t="str">
        <f>REPT("Type",$C244="Split Panels")</f>
        <v/>
      </c>
      <c r="F247" s="27"/>
      <c r="G247" s="13" t="str">
        <f>REPT("Paint - D/S",$C244="Doors")&amp;
REPT("Paint - D/S",$C244="Drawers")</f>
        <v/>
      </c>
      <c r="H247" s="27"/>
      <c r="J247" s="13" t="str">
        <f>REPT("Runner3",AND($C244="Drawers",$H248&gt;2))&amp;
REPT("B",$C244="Split Panels")</f>
        <v/>
      </c>
      <c r="K247" s="27"/>
      <c r="M247" s="13" t="str">
        <f>REPT("Frame Width",$C244="Roller Doors")</f>
        <v/>
      </c>
      <c r="N247" s="28"/>
      <c r="P247" s="64" t="str">
        <f>REPT("4",AND($C244="Drawers",$H248&gt;3))&amp;REPT("4",$F247="Pantry Door")</f>
        <v/>
      </c>
      <c r="Q247" s="26"/>
      <c r="S247" s="67"/>
    </row>
    <row r="248" spans="2:19" s="13" customFormat="1" ht="12" x14ac:dyDescent="0.2">
      <c r="B248" s="64"/>
      <c r="E248" s="13" t="str">
        <f>REPT("Mullion #",$C244="Split Panels")</f>
        <v/>
      </c>
      <c r="F248" s="27"/>
      <c r="G248" s="13" t="str">
        <f>REPT("Drawers No",$C244="Drawers")</f>
        <v/>
      </c>
      <c r="H248" s="27"/>
      <c r="J248" s="13" t="str">
        <f>REPT("Runner4",AND($C244="Drawers",$H248&gt;3))&amp;REPT("C",$C244="Split Panels")</f>
        <v/>
      </c>
      <c r="K248" s="27"/>
      <c r="N248" s="28"/>
      <c r="P248" s="64" t="str">
        <f>REPT("5",AND($C244="Drawers",$H248&gt;4))</f>
        <v/>
      </c>
      <c r="Q248" s="26"/>
      <c r="S248" s="67"/>
    </row>
    <row r="249" spans="2:19" s="13" customFormat="1" ht="12" x14ac:dyDescent="0.2">
      <c r="B249" s="64"/>
      <c r="F249" s="14"/>
      <c r="H249" s="60"/>
      <c r="K249" s="60"/>
      <c r="N249" s="59"/>
      <c r="P249" s="18"/>
      <c r="Q249" s="64"/>
    </row>
    <row r="250" spans="2:19" s="2" customFormat="1" ht="3" customHeight="1" x14ac:dyDescent="0.25">
      <c r="B250" s="16"/>
      <c r="H250" s="61"/>
      <c r="K250" s="61"/>
      <c r="N250" s="16"/>
      <c r="Q250" s="16"/>
    </row>
    <row r="251" spans="2:19" s="13" customFormat="1" ht="12" x14ac:dyDescent="0.2">
      <c r="B251" s="65">
        <v>34</v>
      </c>
      <c r="C251" s="66"/>
      <c r="E251" s="13" t="str">
        <f>REPT("Style",OR($C251="Doors",$C251="Drawers",$C251="Split Panels",$C251="Capping",$C251="Flat Panels")) &amp; REPT("Colour",$C251="Roller Doors")</f>
        <v/>
      </c>
      <c r="F251" s="27"/>
      <c r="G251" s="13" t="str">
        <f>REPT("Material",($C251&lt;&gt;"Capping"))</f>
        <v>Material</v>
      </c>
      <c r="H251" s="27"/>
      <c r="J251" s="13" t="str">
        <f>REPT("Hinge Drill Reference",$C251="Doors")&amp;
REPT("Configuration",$C251="Drawers")&amp;
REPT("Hinge Drill Reference",$C251="Frame Doors")&amp;
REPT("Hinge Drill Reference",$C251="Split Panels")</f>
        <v/>
      </c>
      <c r="K251" s="27"/>
      <c r="M251" s="13" t="str">
        <f>REPT("Quantity",$C251&lt;&gt;"Capping")&amp;REPT("3600mm Lengths",$C251="Capping")</f>
        <v>Quantity</v>
      </c>
      <c r="N251" s="28"/>
      <c r="P251" s="64" t="str">
        <f>REPT("1",$C251="Drawers")&amp;REPT("From Top",$C251="Doors")&amp;REPT("1",$F254="Pantry Door")</f>
        <v/>
      </c>
      <c r="Q251" s="26"/>
      <c r="R251" s="18"/>
      <c r="S251" s="67"/>
    </row>
    <row r="252" spans="2:19" s="13" customFormat="1" ht="12" x14ac:dyDescent="0.2">
      <c r="B252" s="65"/>
      <c r="C252" s="66"/>
      <c r="E252" s="13" t="str">
        <f>REPT("Colour",OR($C251="Doors",$C251="Drawers",$C251="Split Panels",$C251="Capping",$C251="Flat Panels")) &amp; REPT("Gloss Level",$C251="Roller Doors")</f>
        <v/>
      </c>
      <c r="F252" s="27"/>
      <c r="G252" s="13" t="str">
        <f>REPT("Edge Detail",OR($C251="Doors",$C251="Drawers",$C251="Split Panels"))&amp;
REPT("Paint Option",$C251="Flat Panels")</f>
        <v/>
      </c>
      <c r="H252" s="27"/>
      <c r="J252" s="13" t="str">
        <f>REPT("Type",OR($C251="Doors",$C251="Split Panels"))&amp;
REPT("Runner1",$C251="Drawers")</f>
        <v/>
      </c>
      <c r="K252" s="27"/>
      <c r="M252" s="13" t="str">
        <f>REPT("Internal Height",($C251="Roller Doors"))&amp;REPT("Height",OR($C251="Doors",$C251="Drawers",$C251="Split Panels",$C251="Flat Panels"))</f>
        <v/>
      </c>
      <c r="N252" s="28"/>
      <c r="P252" s="64" t="str">
        <f>REPT("2",AND($C251="Drawers",$H255&gt;1))&amp;REPT("From Bottom",$C251="Doors")&amp;REPT("2",$F254="Pantry Door")</f>
        <v/>
      </c>
      <c r="Q252" s="26"/>
      <c r="R252" s="18"/>
      <c r="S252" s="67"/>
    </row>
    <row r="253" spans="2:19" s="13" customFormat="1" ht="12" x14ac:dyDescent="0.2">
      <c r="B253" s="65"/>
      <c r="C253" s="66"/>
      <c r="E253" s="13" t="str">
        <f>REPT("Gloss Level",OR($C251="Doors",$C251="Drawers",$C251="Split Panels",$C251="Capping",$C251="Flat Panels"))</f>
        <v/>
      </c>
      <c r="F253" s="27"/>
      <c r="G253" s="13" t="str">
        <f>REPT("Finger Pull",$C251="Doors")&amp;
REPT("Finger Pull",$C251="Drawers")&amp;
REPT("Paint Option",$C251="Split Panels")</f>
        <v/>
      </c>
      <c r="H253" s="27"/>
      <c r="J253" s="13" t="str">
        <f>REPT("Runner2",AND($C251="Drawers",$H255&gt;1))&amp;
REPT("A",$C251="Split Panels")</f>
        <v/>
      </c>
      <c r="K253" s="27"/>
      <c r="M253" s="13" t="str">
        <f>REPT("Internal Width",($C251="Roller Doors"))&amp;REPT("Width",OR($C251="Doors",$C251="Drawers",$C251="Split Panels",$C251="Flat Panels"))</f>
        <v/>
      </c>
      <c r="N253" s="28"/>
      <c r="P253" s="64" t="str">
        <f>REPT("3",AND($C251="Drawers",$H255&gt;2))&amp;REPT("3",$F254="Pantry Door")</f>
        <v/>
      </c>
      <c r="Q253" s="26"/>
      <c r="R253" s="18"/>
      <c r="S253" s="67"/>
    </row>
    <row r="254" spans="2:19" s="13" customFormat="1" ht="12" x14ac:dyDescent="0.2">
      <c r="B254" s="64"/>
      <c r="E254" s="13" t="str">
        <f>REPT("Type",$C251="Split Panels")</f>
        <v/>
      </c>
      <c r="F254" s="27"/>
      <c r="G254" s="13" t="str">
        <f>REPT("Paint - D/S",$C251="Doors")&amp;
REPT("Paint - D/S",$C251="Drawers")</f>
        <v/>
      </c>
      <c r="H254" s="27"/>
      <c r="J254" s="13" t="str">
        <f>REPT("Runner3",AND($C251="Drawers",$H255&gt;2))&amp;
REPT("B",$C251="Split Panels")</f>
        <v/>
      </c>
      <c r="K254" s="27"/>
      <c r="M254" s="13" t="str">
        <f>REPT("Frame Width",$C251="Roller Doors")</f>
        <v/>
      </c>
      <c r="N254" s="28"/>
      <c r="P254" s="64" t="str">
        <f>REPT("4",AND($C251="Drawers",$H255&gt;3))&amp;REPT("4",$F254="Pantry Door")</f>
        <v/>
      </c>
      <c r="Q254" s="26"/>
      <c r="S254" s="67"/>
    </row>
    <row r="255" spans="2:19" s="13" customFormat="1" ht="12" x14ac:dyDescent="0.2">
      <c r="B255" s="64"/>
      <c r="E255" s="13" t="str">
        <f>REPT("Mullion #",$C251="Split Panels")</f>
        <v/>
      </c>
      <c r="F255" s="27"/>
      <c r="G255" s="13" t="str">
        <f>REPT("Drawers No",$C251="Drawers")</f>
        <v/>
      </c>
      <c r="H255" s="27"/>
      <c r="J255" s="13" t="str">
        <f>REPT("Runner4",AND($C251="Drawers",$H255&gt;3))&amp;REPT("C",$C251="Split Panels")</f>
        <v/>
      </c>
      <c r="K255" s="27"/>
      <c r="N255" s="28"/>
      <c r="P255" s="64" t="str">
        <f>REPT("5",AND($C251="Drawers",$H255&gt;4))</f>
        <v/>
      </c>
      <c r="Q255" s="26"/>
      <c r="S255" s="67"/>
    </row>
    <row r="256" spans="2:19" s="13" customFormat="1" ht="12" x14ac:dyDescent="0.2">
      <c r="B256" s="64"/>
      <c r="F256" s="14"/>
      <c r="H256" s="60"/>
      <c r="K256" s="60"/>
      <c r="N256" s="59"/>
      <c r="P256" s="18"/>
      <c r="Q256" s="64"/>
    </row>
    <row r="257" spans="2:19" s="2" customFormat="1" ht="3" customHeight="1" x14ac:dyDescent="0.25">
      <c r="B257" s="16"/>
      <c r="H257" s="61"/>
      <c r="K257" s="61"/>
      <c r="N257" s="16"/>
      <c r="Q257" s="16"/>
    </row>
    <row r="258" spans="2:19" s="13" customFormat="1" ht="12" x14ac:dyDescent="0.2">
      <c r="B258" s="65">
        <v>35</v>
      </c>
      <c r="C258" s="66"/>
      <c r="E258" s="13" t="str">
        <f>REPT("Style",OR($C258="Doors",$C258="Drawers",$C258="Split Panels",$C258="Capping",$C258="Flat Panels")) &amp; REPT("Colour",$C258="Roller Doors")</f>
        <v/>
      </c>
      <c r="F258" s="27"/>
      <c r="G258" s="13" t="str">
        <f>REPT("Material",($C258&lt;&gt;"Capping"))</f>
        <v>Material</v>
      </c>
      <c r="H258" s="27"/>
      <c r="J258" s="13" t="str">
        <f>REPT("Hinge Drill Reference",$C258="Doors")&amp;
REPT("Configuration",$C258="Drawers")&amp;
REPT("Hinge Drill Reference",$C258="Frame Doors")&amp;
REPT("Hinge Drill Reference",$C258="Split Panels")</f>
        <v/>
      </c>
      <c r="K258" s="27"/>
      <c r="M258" s="13" t="str">
        <f>REPT("Quantity",$C258&lt;&gt;"Capping")&amp;REPT("3600mm Lengths",$C258="Capping")</f>
        <v>Quantity</v>
      </c>
      <c r="N258" s="28"/>
      <c r="P258" s="64" t="str">
        <f>REPT("1",$C258="Drawers")&amp;REPT("From Top",$C258="Doors")&amp;REPT("1",$F261="Pantry Door")</f>
        <v/>
      </c>
      <c r="Q258" s="26"/>
      <c r="R258" s="18"/>
      <c r="S258" s="67"/>
    </row>
    <row r="259" spans="2:19" s="13" customFormat="1" ht="12" x14ac:dyDescent="0.2">
      <c r="B259" s="65"/>
      <c r="C259" s="66"/>
      <c r="E259" s="13" t="str">
        <f>REPT("Colour",OR($C258="Doors",$C258="Drawers",$C258="Split Panels",$C258="Capping",$C258="Flat Panels")) &amp; REPT("Gloss Level",$C258="Roller Doors")</f>
        <v/>
      </c>
      <c r="F259" s="27"/>
      <c r="G259" s="13" t="str">
        <f>REPT("Edge Detail",OR($C258="Doors",$C258="Drawers",$C258="Split Panels"))&amp;
REPT("Paint Option",$C258="Flat Panels")</f>
        <v/>
      </c>
      <c r="H259" s="27"/>
      <c r="J259" s="13" t="str">
        <f>REPT("Type",OR($C258="Doors",$C258="Split Panels"))&amp;
REPT("Runner1",$C258="Drawers")</f>
        <v/>
      </c>
      <c r="K259" s="27"/>
      <c r="M259" s="13" t="str">
        <f>REPT("Internal Height",($C258="Roller Doors"))&amp;REPT("Height",OR($C258="Doors",$C258="Drawers",$C258="Split Panels",$C258="Flat Panels"))</f>
        <v/>
      </c>
      <c r="N259" s="28"/>
      <c r="P259" s="64" t="str">
        <f>REPT("2",AND($C258="Drawers",$H262&gt;1))&amp;REPT("From Bottom",$C258="Doors")&amp;REPT("2",$F261="Pantry Door")</f>
        <v/>
      </c>
      <c r="Q259" s="26"/>
      <c r="R259" s="18"/>
      <c r="S259" s="67"/>
    </row>
    <row r="260" spans="2:19" s="13" customFormat="1" ht="12" x14ac:dyDescent="0.2">
      <c r="B260" s="65"/>
      <c r="C260" s="66"/>
      <c r="E260" s="13" t="str">
        <f>REPT("Gloss Level",OR($C258="Doors",$C258="Drawers",$C258="Split Panels",$C258="Capping",$C258="Flat Panels"))</f>
        <v/>
      </c>
      <c r="F260" s="27"/>
      <c r="G260" s="13" t="str">
        <f>REPT("Finger Pull",$C258="Doors")&amp;
REPT("Finger Pull",$C258="Drawers")&amp;
REPT("Paint Option",$C258="Split Panels")</f>
        <v/>
      </c>
      <c r="H260" s="27"/>
      <c r="J260" s="13" t="str">
        <f>REPT("Runner2",AND($C258="Drawers",$H262&gt;1))&amp;
REPT("A",$C258="Split Panels")</f>
        <v/>
      </c>
      <c r="K260" s="27"/>
      <c r="M260" s="13" t="str">
        <f>REPT("Internal Width",($C258="Roller Doors"))&amp;REPT("Width",OR($C258="Doors",$C258="Drawers",$C258="Split Panels",$C258="Flat Panels"))</f>
        <v/>
      </c>
      <c r="N260" s="28"/>
      <c r="P260" s="64" t="str">
        <f>REPT("3",AND($C258="Drawers",$H262&gt;2))&amp;REPT("3",$F261="Pantry Door")</f>
        <v/>
      </c>
      <c r="Q260" s="26"/>
      <c r="R260" s="18"/>
      <c r="S260" s="67"/>
    </row>
    <row r="261" spans="2:19" s="13" customFormat="1" ht="12" x14ac:dyDescent="0.2">
      <c r="B261" s="64"/>
      <c r="E261" s="13" t="str">
        <f>REPT("Type",$C258="Split Panels")</f>
        <v/>
      </c>
      <c r="F261" s="27"/>
      <c r="G261" s="13" t="str">
        <f>REPT("Paint - D/S",$C258="Doors")&amp;
REPT("Paint - D/S",$C258="Drawers")</f>
        <v/>
      </c>
      <c r="H261" s="27"/>
      <c r="J261" s="13" t="str">
        <f>REPT("Runner3",AND($C258="Drawers",$H262&gt;2))&amp;
REPT("B",$C258="Split Panels")</f>
        <v/>
      </c>
      <c r="K261" s="27"/>
      <c r="M261" s="13" t="str">
        <f>REPT("Frame Width",$C258="Roller Doors")</f>
        <v/>
      </c>
      <c r="N261" s="28"/>
      <c r="P261" s="64" t="str">
        <f>REPT("4",AND($C258="Drawers",$H262&gt;3))&amp;REPT("4",$F261="Pantry Door")</f>
        <v/>
      </c>
      <c r="Q261" s="26"/>
      <c r="S261" s="67"/>
    </row>
    <row r="262" spans="2:19" s="13" customFormat="1" ht="12" x14ac:dyDescent="0.2">
      <c r="B262" s="64"/>
      <c r="E262" s="13" t="str">
        <f>REPT("Mullion #",$C258="Split Panels")</f>
        <v/>
      </c>
      <c r="F262" s="27"/>
      <c r="G262" s="13" t="str">
        <f>REPT("Drawers No",$C258="Drawers")</f>
        <v/>
      </c>
      <c r="H262" s="27"/>
      <c r="J262" s="13" t="str">
        <f>REPT("Runner4",AND($C258="Drawers",$H262&gt;3))&amp;REPT("C",$C258="Split Panels")</f>
        <v/>
      </c>
      <c r="K262" s="27"/>
      <c r="N262" s="28"/>
      <c r="P262" s="64" t="str">
        <f>REPT("5",AND($C258="Drawers",$H262&gt;4))</f>
        <v/>
      </c>
      <c r="Q262" s="26"/>
      <c r="S262" s="67"/>
    </row>
    <row r="263" spans="2:19" s="13" customFormat="1" ht="12" x14ac:dyDescent="0.2">
      <c r="B263" s="64"/>
      <c r="F263" s="14"/>
      <c r="H263" s="60"/>
      <c r="K263" s="60"/>
      <c r="N263" s="59"/>
      <c r="P263" s="18"/>
      <c r="Q263" s="64"/>
    </row>
    <row r="264" spans="2:19" s="2" customFormat="1" ht="3" customHeight="1" x14ac:dyDescent="0.25">
      <c r="B264" s="16"/>
      <c r="H264" s="61"/>
      <c r="K264" s="61"/>
      <c r="N264" s="16"/>
      <c r="Q264" s="16"/>
    </row>
    <row r="265" spans="2:19" s="13" customFormat="1" ht="12" x14ac:dyDescent="0.2">
      <c r="B265" s="65">
        <v>36</v>
      </c>
      <c r="C265" s="66"/>
      <c r="E265" s="13" t="str">
        <f>REPT("Style",OR($C265="Doors",$C265="Drawers",$C265="Split Panels",$C265="Capping",$C265="Flat Panels")) &amp; REPT("Colour",$C265="Roller Doors")</f>
        <v/>
      </c>
      <c r="F265" s="27"/>
      <c r="G265" s="13" t="str">
        <f>REPT("Material",($C265&lt;&gt;"Capping"))</f>
        <v>Material</v>
      </c>
      <c r="H265" s="27"/>
      <c r="J265" s="13" t="str">
        <f>REPT("Hinge Drill Reference",$C265="Doors")&amp;
REPT("Configuration",$C265="Drawers")&amp;
REPT("Hinge Drill Reference",$C265="Frame Doors")&amp;
REPT("Hinge Drill Reference",$C265="Split Panels")</f>
        <v/>
      </c>
      <c r="K265" s="27"/>
      <c r="M265" s="13" t="str">
        <f>REPT("Quantity",$C265&lt;&gt;"Capping")&amp;REPT("3600mm Lengths",$C265="Capping")</f>
        <v>Quantity</v>
      </c>
      <c r="N265" s="28"/>
      <c r="P265" s="64" t="str">
        <f>REPT("1",$C265="Drawers")&amp;REPT("From Top",$C265="Doors")&amp;REPT("1",$F268="Pantry Door")</f>
        <v/>
      </c>
      <c r="Q265" s="26"/>
      <c r="R265" s="18"/>
      <c r="S265" s="67"/>
    </row>
    <row r="266" spans="2:19" s="13" customFormat="1" ht="12" x14ac:dyDescent="0.2">
      <c r="B266" s="65"/>
      <c r="C266" s="66"/>
      <c r="E266" s="13" t="str">
        <f>REPT("Colour",OR($C265="Doors",$C265="Drawers",$C265="Split Panels",$C265="Capping",$C265="Flat Panels")) &amp; REPT("Gloss Level",$C265="Roller Doors")</f>
        <v/>
      </c>
      <c r="F266" s="27"/>
      <c r="G266" s="13" t="str">
        <f>REPT("Edge Detail",OR($C265="Doors",$C265="Drawers",$C265="Split Panels"))&amp;
REPT("Paint Option",$C265="Flat Panels")</f>
        <v/>
      </c>
      <c r="H266" s="27"/>
      <c r="J266" s="13" t="str">
        <f>REPT("Type",OR($C265="Doors",$C265="Split Panels"))&amp;
REPT("Runner1",$C265="Drawers")</f>
        <v/>
      </c>
      <c r="K266" s="27"/>
      <c r="M266" s="13" t="str">
        <f>REPT("Internal Height",($C265="Roller Doors"))&amp;REPT("Height",OR($C265="Doors",$C265="Drawers",$C265="Split Panels",$C265="Flat Panels"))</f>
        <v/>
      </c>
      <c r="N266" s="28"/>
      <c r="P266" s="64" t="str">
        <f>REPT("2",AND($C265="Drawers",$H269&gt;1))&amp;REPT("From Bottom",$C265="Doors")&amp;REPT("2",$F268="Pantry Door")</f>
        <v/>
      </c>
      <c r="Q266" s="26"/>
      <c r="R266" s="18"/>
      <c r="S266" s="67"/>
    </row>
    <row r="267" spans="2:19" s="13" customFormat="1" ht="12" x14ac:dyDescent="0.2">
      <c r="B267" s="65"/>
      <c r="C267" s="66"/>
      <c r="E267" s="13" t="str">
        <f>REPT("Gloss Level",OR($C265="Doors",$C265="Drawers",$C265="Split Panels",$C265="Capping",$C265="Flat Panels"))</f>
        <v/>
      </c>
      <c r="F267" s="27"/>
      <c r="G267" s="13" t="str">
        <f>REPT("Finger Pull",$C265="Doors")&amp;
REPT("Finger Pull",$C265="Drawers")&amp;
REPT("Paint Option",$C265="Split Panels")</f>
        <v/>
      </c>
      <c r="H267" s="27"/>
      <c r="J267" s="13" t="str">
        <f>REPT("Runner2",AND($C265="Drawers",$H269&gt;1))&amp;
REPT("A",$C265="Split Panels")</f>
        <v/>
      </c>
      <c r="K267" s="27"/>
      <c r="M267" s="13" t="str">
        <f>REPT("Internal Width",($C265="Roller Doors"))&amp;REPT("Width",OR($C265="Doors",$C265="Drawers",$C265="Split Panels",$C265="Flat Panels"))</f>
        <v/>
      </c>
      <c r="N267" s="28"/>
      <c r="P267" s="64" t="str">
        <f>REPT("3",AND($C265="Drawers",$H269&gt;2))&amp;REPT("3",$F268="Pantry Door")</f>
        <v/>
      </c>
      <c r="Q267" s="26"/>
      <c r="R267" s="18"/>
      <c r="S267" s="67"/>
    </row>
    <row r="268" spans="2:19" s="13" customFormat="1" ht="12" x14ac:dyDescent="0.2">
      <c r="B268" s="64"/>
      <c r="E268" s="13" t="str">
        <f>REPT("Type",$C265="Split Panels")</f>
        <v/>
      </c>
      <c r="F268" s="27"/>
      <c r="G268" s="13" t="str">
        <f>REPT("Paint - D/S",$C265="Doors")&amp;
REPT("Paint - D/S",$C265="Drawers")</f>
        <v/>
      </c>
      <c r="H268" s="27"/>
      <c r="J268" s="13" t="str">
        <f>REPT("Runner3",AND($C265="Drawers",$H269&gt;2))&amp;
REPT("B",$C265="Split Panels")</f>
        <v/>
      </c>
      <c r="K268" s="27"/>
      <c r="M268" s="13" t="str">
        <f>REPT("Frame Width",$C265="Roller Doors")</f>
        <v/>
      </c>
      <c r="N268" s="28"/>
      <c r="P268" s="64" t="str">
        <f>REPT("4",AND($C265="Drawers",$H269&gt;3))&amp;REPT("4",$F268="Pantry Door")</f>
        <v/>
      </c>
      <c r="Q268" s="26"/>
      <c r="S268" s="67"/>
    </row>
    <row r="269" spans="2:19" s="13" customFormat="1" ht="12" x14ac:dyDescent="0.2">
      <c r="B269" s="64"/>
      <c r="E269" s="13" t="str">
        <f>REPT("Mullion #",$C265="Split Panels")</f>
        <v/>
      </c>
      <c r="F269" s="27"/>
      <c r="G269" s="13" t="str">
        <f>REPT("Drawers No",$C265="Drawers")</f>
        <v/>
      </c>
      <c r="H269" s="27"/>
      <c r="J269" s="13" t="str">
        <f>REPT("Runner4",AND($C265="Drawers",$H269&gt;3))&amp;REPT("C",$C265="Split Panels")</f>
        <v/>
      </c>
      <c r="K269" s="27"/>
      <c r="N269" s="28"/>
      <c r="P269" s="64" t="str">
        <f>REPT("5",AND($C265="Drawers",$H269&gt;4))</f>
        <v/>
      </c>
      <c r="Q269" s="26"/>
      <c r="S269" s="67"/>
    </row>
    <row r="270" spans="2:19" s="13" customFormat="1" ht="12" x14ac:dyDescent="0.2">
      <c r="B270" s="64"/>
      <c r="F270" s="14"/>
      <c r="H270" s="60"/>
      <c r="K270" s="60"/>
      <c r="N270" s="59"/>
      <c r="P270" s="18"/>
      <c r="Q270" s="64"/>
    </row>
    <row r="271" spans="2:19" s="2" customFormat="1" ht="3" customHeight="1" x14ac:dyDescent="0.25">
      <c r="B271" s="16"/>
      <c r="H271" s="61"/>
      <c r="K271" s="61"/>
      <c r="N271" s="16"/>
      <c r="Q271" s="16"/>
    </row>
    <row r="272" spans="2:19" s="13" customFormat="1" ht="12" x14ac:dyDescent="0.2">
      <c r="B272" s="65">
        <v>37</v>
      </c>
      <c r="C272" s="66"/>
      <c r="E272" s="13" t="str">
        <f>REPT("Style",OR($C272="Doors",$C272="Drawers",$C272="Split Panels",$C272="Capping",$C272="Flat Panels")) &amp; REPT("Colour",$C272="Roller Doors")</f>
        <v/>
      </c>
      <c r="F272" s="27"/>
      <c r="G272" s="13" t="str">
        <f>REPT("Material",($C272&lt;&gt;"Capping"))</f>
        <v>Material</v>
      </c>
      <c r="H272" s="27"/>
      <c r="J272" s="13" t="str">
        <f>REPT("Hinge Drill Reference",$C272="Doors")&amp;
REPT("Configuration",$C272="Drawers")&amp;
REPT("Hinge Drill Reference",$C272="Frame Doors")&amp;
REPT("Hinge Drill Reference",$C272="Split Panels")</f>
        <v/>
      </c>
      <c r="K272" s="27"/>
      <c r="M272" s="13" t="str">
        <f>REPT("Quantity",$C272&lt;&gt;"Capping")&amp;REPT("3600mm Lengths",$C272="Capping")</f>
        <v>Quantity</v>
      </c>
      <c r="N272" s="28"/>
      <c r="P272" s="64" t="str">
        <f>REPT("1",$C272="Drawers")&amp;REPT("From Top",$C272="Doors")&amp;REPT("1",$F275="Pantry Door")</f>
        <v/>
      </c>
      <c r="Q272" s="26"/>
      <c r="R272" s="18"/>
      <c r="S272" s="67"/>
    </row>
    <row r="273" spans="2:19" s="13" customFormat="1" ht="12" x14ac:dyDescent="0.2">
      <c r="B273" s="65"/>
      <c r="C273" s="66"/>
      <c r="E273" s="13" t="str">
        <f>REPT("Colour",OR($C272="Doors",$C272="Drawers",$C272="Split Panels",$C272="Capping",$C272="Flat Panels")) &amp; REPT("Gloss Level",$C272="Roller Doors")</f>
        <v/>
      </c>
      <c r="F273" s="27"/>
      <c r="G273" s="13" t="str">
        <f>REPT("Edge Detail",OR($C272="Doors",$C272="Drawers",$C272="Split Panels"))&amp;
REPT("Paint Option",$C272="Flat Panels")</f>
        <v/>
      </c>
      <c r="H273" s="27"/>
      <c r="J273" s="13" t="str">
        <f>REPT("Type",OR($C272="Doors",$C272="Split Panels"))&amp;
REPT("Runner1",$C272="Drawers")</f>
        <v/>
      </c>
      <c r="K273" s="27"/>
      <c r="M273" s="13" t="str">
        <f>REPT("Internal Height",($C272="Roller Doors"))&amp;REPT("Height",OR($C272="Doors",$C272="Drawers",$C272="Split Panels",$C272="Flat Panels"))</f>
        <v/>
      </c>
      <c r="N273" s="28"/>
      <c r="P273" s="64" t="str">
        <f>REPT("2",AND($C272="Drawers",$H276&gt;1))&amp;REPT("From Bottom",$C272="Doors")&amp;REPT("2",$F275="Pantry Door")</f>
        <v/>
      </c>
      <c r="Q273" s="26"/>
      <c r="R273" s="18"/>
      <c r="S273" s="67"/>
    </row>
    <row r="274" spans="2:19" s="13" customFormat="1" ht="12" x14ac:dyDescent="0.2">
      <c r="B274" s="65"/>
      <c r="C274" s="66"/>
      <c r="E274" s="13" t="str">
        <f>REPT("Gloss Level",OR($C272="Doors",$C272="Drawers",$C272="Split Panels",$C272="Capping",$C272="Flat Panels"))</f>
        <v/>
      </c>
      <c r="F274" s="27"/>
      <c r="G274" s="13" t="str">
        <f>REPT("Finger Pull",$C272="Doors")&amp;
REPT("Finger Pull",$C272="Drawers")&amp;
REPT("Paint Option",$C272="Split Panels")</f>
        <v/>
      </c>
      <c r="H274" s="27"/>
      <c r="J274" s="13" t="str">
        <f>REPT("Runner2",AND($C272="Drawers",$H276&gt;1))&amp;
REPT("A",$C272="Split Panels")</f>
        <v/>
      </c>
      <c r="K274" s="27"/>
      <c r="M274" s="13" t="str">
        <f>REPT("Internal Width",($C272="Roller Doors"))&amp;REPT("Width",OR($C272="Doors",$C272="Drawers",$C272="Split Panels",$C272="Flat Panels"))</f>
        <v/>
      </c>
      <c r="N274" s="28"/>
      <c r="P274" s="64" t="str">
        <f>REPT("3",AND($C272="Drawers",$H276&gt;2))&amp;REPT("3",$F275="Pantry Door")</f>
        <v/>
      </c>
      <c r="Q274" s="26"/>
      <c r="R274" s="18"/>
      <c r="S274" s="67"/>
    </row>
    <row r="275" spans="2:19" s="13" customFormat="1" ht="12" x14ac:dyDescent="0.2">
      <c r="B275" s="64"/>
      <c r="E275" s="13" t="str">
        <f>REPT("Type",$C272="Split Panels")</f>
        <v/>
      </c>
      <c r="F275" s="27"/>
      <c r="G275" s="13" t="str">
        <f>REPT("Paint - D/S",$C272="Doors")&amp;
REPT("Paint - D/S",$C272="Drawers")</f>
        <v/>
      </c>
      <c r="H275" s="27"/>
      <c r="J275" s="13" t="str">
        <f>REPT("Runner3",AND($C272="Drawers",$H276&gt;2))&amp;
REPT("B",$C272="Split Panels")</f>
        <v/>
      </c>
      <c r="K275" s="27"/>
      <c r="M275" s="13" t="str">
        <f>REPT("Frame Width",$C272="Roller Doors")</f>
        <v/>
      </c>
      <c r="N275" s="28"/>
      <c r="P275" s="64" t="str">
        <f>REPT("4",AND($C272="Drawers",$H276&gt;3))&amp;REPT("4",$F275="Pantry Door")</f>
        <v/>
      </c>
      <c r="Q275" s="26"/>
      <c r="S275" s="67"/>
    </row>
    <row r="276" spans="2:19" s="13" customFormat="1" ht="12" x14ac:dyDescent="0.2">
      <c r="B276" s="64"/>
      <c r="E276" s="13" t="str">
        <f>REPT("Mullion #",$C272="Split Panels")</f>
        <v/>
      </c>
      <c r="F276" s="27"/>
      <c r="G276" s="13" t="str">
        <f>REPT("Drawers No",$C272="Drawers")</f>
        <v/>
      </c>
      <c r="H276" s="27"/>
      <c r="J276" s="13" t="str">
        <f>REPT("Runner4",AND($C272="Drawers",$H276&gt;3))&amp;REPT("C",$C272="Split Panels")</f>
        <v/>
      </c>
      <c r="K276" s="27"/>
      <c r="N276" s="28"/>
      <c r="P276" s="64" t="str">
        <f>REPT("5",AND($C272="Drawers",$H276&gt;4))</f>
        <v/>
      </c>
      <c r="Q276" s="26"/>
      <c r="S276" s="67"/>
    </row>
    <row r="277" spans="2:19" s="13" customFormat="1" ht="12" x14ac:dyDescent="0.2">
      <c r="B277" s="64"/>
      <c r="F277" s="14"/>
      <c r="H277" s="60"/>
      <c r="K277" s="60"/>
      <c r="N277" s="59"/>
      <c r="P277" s="18"/>
      <c r="Q277" s="64"/>
    </row>
    <row r="278" spans="2:19" s="2" customFormat="1" ht="3" customHeight="1" x14ac:dyDescent="0.25">
      <c r="B278" s="16"/>
      <c r="H278" s="61"/>
      <c r="K278" s="61"/>
      <c r="N278" s="16"/>
      <c r="Q278" s="16"/>
    </row>
    <row r="279" spans="2:19" s="13" customFormat="1" ht="12" x14ac:dyDescent="0.2">
      <c r="B279" s="65">
        <v>38</v>
      </c>
      <c r="C279" s="66"/>
      <c r="E279" s="13" t="str">
        <f>REPT("Style",OR($C279="Doors",$C279="Drawers",$C279="Split Panels",$C279="Capping",$C279="Flat Panels")) &amp; REPT("Colour",$C279="Roller Doors")</f>
        <v/>
      </c>
      <c r="F279" s="27"/>
      <c r="G279" s="13" t="str">
        <f>REPT("Material",($C279&lt;&gt;"Capping"))</f>
        <v>Material</v>
      </c>
      <c r="H279" s="27"/>
      <c r="J279" s="13" t="str">
        <f>REPT("Hinge Drill Reference",$C279="Doors")&amp;
REPT("Configuration",$C279="Drawers")&amp;
REPT("Hinge Drill Reference",$C279="Frame Doors")&amp;
REPT("Hinge Drill Reference",$C279="Split Panels")</f>
        <v/>
      </c>
      <c r="K279" s="27"/>
      <c r="M279" s="13" t="str">
        <f>REPT("Quantity",$C279&lt;&gt;"Capping")&amp;REPT("3600mm Lengths",$C279="Capping")</f>
        <v>Quantity</v>
      </c>
      <c r="N279" s="28"/>
      <c r="P279" s="64" t="str">
        <f>REPT("1",$C279="Drawers")&amp;REPT("From Top",$C279="Doors")&amp;REPT("1",$F282="Pantry Door")</f>
        <v/>
      </c>
      <c r="Q279" s="26"/>
      <c r="R279" s="18"/>
      <c r="S279" s="67"/>
    </row>
    <row r="280" spans="2:19" s="13" customFormat="1" ht="12" x14ac:dyDescent="0.2">
      <c r="B280" s="65"/>
      <c r="C280" s="66"/>
      <c r="E280" s="13" t="str">
        <f>REPT("Colour",OR($C279="Doors",$C279="Drawers",$C279="Split Panels",$C279="Capping",$C279="Flat Panels")) &amp; REPT("Gloss Level",$C279="Roller Doors")</f>
        <v/>
      </c>
      <c r="F280" s="27"/>
      <c r="G280" s="13" t="str">
        <f>REPT("Edge Detail",OR($C279="Doors",$C279="Drawers",$C279="Split Panels"))&amp;
REPT("Paint Option",$C279="Flat Panels")</f>
        <v/>
      </c>
      <c r="H280" s="27"/>
      <c r="J280" s="13" t="str">
        <f>REPT("Type",OR($C279="Doors",$C279="Split Panels"))&amp;
REPT("Runner1",$C279="Drawers")</f>
        <v/>
      </c>
      <c r="K280" s="27"/>
      <c r="M280" s="13" t="str">
        <f>REPT("Internal Height",($C279="Roller Doors"))&amp;REPT("Height",OR($C279="Doors",$C279="Drawers",$C279="Split Panels",$C279="Flat Panels"))</f>
        <v/>
      </c>
      <c r="N280" s="28"/>
      <c r="P280" s="64" t="str">
        <f>REPT("2",AND($C279="Drawers",$H283&gt;1))&amp;REPT("From Bottom",$C279="Doors")&amp;REPT("2",$F282="Pantry Door")</f>
        <v/>
      </c>
      <c r="Q280" s="26"/>
      <c r="R280" s="18"/>
      <c r="S280" s="67"/>
    </row>
    <row r="281" spans="2:19" s="13" customFormat="1" ht="12" x14ac:dyDescent="0.2">
      <c r="B281" s="65"/>
      <c r="C281" s="66"/>
      <c r="E281" s="13" t="str">
        <f>REPT("Gloss Level",OR($C279="Doors",$C279="Drawers",$C279="Split Panels",$C279="Capping",$C279="Flat Panels"))</f>
        <v/>
      </c>
      <c r="F281" s="27"/>
      <c r="G281" s="13" t="str">
        <f>REPT("Finger Pull",$C279="Doors")&amp;
REPT("Finger Pull",$C279="Drawers")&amp;
REPT("Paint Option",$C279="Split Panels")</f>
        <v/>
      </c>
      <c r="H281" s="27"/>
      <c r="J281" s="13" t="str">
        <f>REPT("Runner2",AND($C279="Drawers",$H283&gt;1))&amp;
REPT("A",$C279="Split Panels")</f>
        <v/>
      </c>
      <c r="K281" s="27"/>
      <c r="M281" s="13" t="str">
        <f>REPT("Internal Width",($C279="Roller Doors"))&amp;REPT("Width",OR($C279="Doors",$C279="Drawers",$C279="Split Panels",$C279="Flat Panels"))</f>
        <v/>
      </c>
      <c r="N281" s="28"/>
      <c r="P281" s="64" t="str">
        <f>REPT("3",AND($C279="Drawers",$H283&gt;2))&amp;REPT("3",$F282="Pantry Door")</f>
        <v/>
      </c>
      <c r="Q281" s="26"/>
      <c r="R281" s="18"/>
      <c r="S281" s="67"/>
    </row>
    <row r="282" spans="2:19" s="13" customFormat="1" ht="12" x14ac:dyDescent="0.2">
      <c r="B282" s="64"/>
      <c r="E282" s="13" t="str">
        <f>REPT("Type",$C279="Split Panels")</f>
        <v/>
      </c>
      <c r="F282" s="27"/>
      <c r="G282" s="13" t="str">
        <f>REPT("Paint - D/S",$C279="Doors")&amp;
REPT("Paint - D/S",$C279="Drawers")</f>
        <v/>
      </c>
      <c r="H282" s="27"/>
      <c r="J282" s="13" t="str">
        <f>REPT("Runner3",AND($C279="Drawers",$H283&gt;2))&amp;
REPT("B",$C279="Split Panels")</f>
        <v/>
      </c>
      <c r="K282" s="27"/>
      <c r="M282" s="13" t="str">
        <f>REPT("Frame Width",$C279="Roller Doors")</f>
        <v/>
      </c>
      <c r="N282" s="28"/>
      <c r="P282" s="64" t="str">
        <f>REPT("4",AND($C279="Drawers",$H283&gt;3))&amp;REPT("4",$F282="Pantry Door")</f>
        <v/>
      </c>
      <c r="Q282" s="26"/>
      <c r="S282" s="67"/>
    </row>
    <row r="283" spans="2:19" s="13" customFormat="1" ht="12" x14ac:dyDescent="0.2">
      <c r="B283" s="64"/>
      <c r="E283" s="13" t="str">
        <f>REPT("Mullion #",$C279="Split Panels")</f>
        <v/>
      </c>
      <c r="F283" s="27"/>
      <c r="G283" s="13" t="str">
        <f>REPT("Drawers No",$C279="Drawers")</f>
        <v/>
      </c>
      <c r="H283" s="27"/>
      <c r="J283" s="13" t="str">
        <f>REPT("Runner4",AND($C279="Drawers",$H283&gt;3))&amp;REPT("C",$C279="Split Panels")</f>
        <v/>
      </c>
      <c r="K283" s="27"/>
      <c r="N283" s="28"/>
      <c r="P283" s="64" t="str">
        <f>REPT("5",AND($C279="Drawers",$H283&gt;4))</f>
        <v/>
      </c>
      <c r="Q283" s="26"/>
      <c r="S283" s="67"/>
    </row>
    <row r="284" spans="2:19" s="13" customFormat="1" ht="12" x14ac:dyDescent="0.2">
      <c r="B284" s="64"/>
      <c r="F284" s="14"/>
      <c r="H284" s="60"/>
      <c r="K284" s="60"/>
      <c r="N284" s="59"/>
      <c r="P284" s="18"/>
      <c r="Q284" s="64"/>
    </row>
    <row r="285" spans="2:19" s="2" customFormat="1" ht="3" customHeight="1" x14ac:dyDescent="0.25">
      <c r="B285" s="16"/>
      <c r="H285" s="61"/>
      <c r="K285" s="61"/>
      <c r="N285" s="16"/>
      <c r="Q285" s="16"/>
    </row>
    <row r="286" spans="2:19" s="13" customFormat="1" ht="12" x14ac:dyDescent="0.2">
      <c r="B286" s="65">
        <v>39</v>
      </c>
      <c r="C286" s="66"/>
      <c r="E286" s="13" t="str">
        <f>REPT("Style",OR($C286="Doors",$C286="Drawers",$C286="Split Panels",$C286="Capping",$C286="Flat Panels")) &amp; REPT("Colour",$C286="Roller Doors")</f>
        <v/>
      </c>
      <c r="F286" s="27"/>
      <c r="G286" s="13" t="str">
        <f>REPT("Material",($C286&lt;&gt;"Capping"))</f>
        <v>Material</v>
      </c>
      <c r="H286" s="27"/>
      <c r="J286" s="13" t="str">
        <f>REPT("Hinge Drill Reference",$C286="Doors")&amp;
REPT("Configuration",$C286="Drawers")&amp;
REPT("Hinge Drill Reference",$C286="Frame Doors")&amp;
REPT("Hinge Drill Reference",$C286="Split Panels")</f>
        <v/>
      </c>
      <c r="K286" s="27"/>
      <c r="M286" s="13" t="str">
        <f>REPT("Quantity",$C286&lt;&gt;"Capping")&amp;REPT("3600mm Lengths",$C286="Capping")</f>
        <v>Quantity</v>
      </c>
      <c r="N286" s="28"/>
      <c r="P286" s="64" t="str">
        <f>REPT("1",$C286="Drawers")&amp;REPT("From Top",$C286="Doors")&amp;REPT("1",$F289="Pantry Door")</f>
        <v/>
      </c>
      <c r="Q286" s="26"/>
      <c r="R286" s="18"/>
      <c r="S286" s="67"/>
    </row>
    <row r="287" spans="2:19" s="13" customFormat="1" ht="12" x14ac:dyDescent="0.2">
      <c r="B287" s="65"/>
      <c r="C287" s="66"/>
      <c r="E287" s="13" t="str">
        <f>REPT("Colour",OR($C286="Doors",$C286="Drawers",$C286="Split Panels",$C286="Capping",$C286="Flat Panels")) &amp; REPT("Gloss Level",$C286="Roller Doors")</f>
        <v/>
      </c>
      <c r="F287" s="27"/>
      <c r="G287" s="13" t="str">
        <f>REPT("Edge Detail",OR($C286="Doors",$C286="Drawers",$C286="Split Panels"))&amp;
REPT("Paint Option",$C286="Flat Panels")</f>
        <v/>
      </c>
      <c r="H287" s="27"/>
      <c r="J287" s="13" t="str">
        <f>REPT("Type",OR($C286="Doors",$C286="Split Panels"))&amp;
REPT("Runner1",$C286="Drawers")</f>
        <v/>
      </c>
      <c r="K287" s="27"/>
      <c r="M287" s="13" t="str">
        <f>REPT("Internal Height",($C286="Roller Doors"))&amp;REPT("Height",OR($C286="Doors",$C286="Drawers",$C286="Split Panels",$C286="Flat Panels"))</f>
        <v/>
      </c>
      <c r="N287" s="28"/>
      <c r="P287" s="64" t="str">
        <f>REPT("2",AND($C286="Drawers",$H290&gt;1))&amp;REPT("From Bottom",$C286="Doors")&amp;REPT("2",$F289="Pantry Door")</f>
        <v/>
      </c>
      <c r="Q287" s="26"/>
      <c r="R287" s="18"/>
      <c r="S287" s="67"/>
    </row>
    <row r="288" spans="2:19" s="13" customFormat="1" ht="12" x14ac:dyDescent="0.2">
      <c r="B288" s="65"/>
      <c r="C288" s="66"/>
      <c r="E288" s="13" t="str">
        <f>REPT("Gloss Level",OR($C286="Doors",$C286="Drawers",$C286="Split Panels",$C286="Capping",$C286="Flat Panels"))</f>
        <v/>
      </c>
      <c r="F288" s="27"/>
      <c r="G288" s="13" t="str">
        <f>REPT("Finger Pull",$C286="Doors")&amp;
REPT("Finger Pull",$C286="Drawers")&amp;
REPT("Paint Option",$C286="Split Panels")</f>
        <v/>
      </c>
      <c r="H288" s="27"/>
      <c r="J288" s="13" t="str">
        <f>REPT("Runner2",AND($C286="Drawers",$H290&gt;1))&amp;
REPT("A",$C286="Split Panels")</f>
        <v/>
      </c>
      <c r="K288" s="27"/>
      <c r="M288" s="13" t="str">
        <f>REPT("Internal Width",($C286="Roller Doors"))&amp;REPT("Width",OR($C286="Doors",$C286="Drawers",$C286="Split Panels",$C286="Flat Panels"))</f>
        <v/>
      </c>
      <c r="N288" s="28"/>
      <c r="P288" s="64" t="str">
        <f>REPT("3",AND($C286="Drawers",$H290&gt;2))&amp;REPT("3",$F289="Pantry Door")</f>
        <v/>
      </c>
      <c r="Q288" s="26"/>
      <c r="R288" s="18"/>
      <c r="S288" s="67"/>
    </row>
    <row r="289" spans="2:19" s="13" customFormat="1" ht="12" x14ac:dyDescent="0.2">
      <c r="B289" s="64"/>
      <c r="E289" s="13" t="str">
        <f>REPT("Type",$C286="Split Panels")</f>
        <v/>
      </c>
      <c r="F289" s="27"/>
      <c r="G289" s="13" t="str">
        <f>REPT("Paint - D/S",$C286="Doors")&amp;
REPT("Paint - D/S",$C286="Drawers")</f>
        <v/>
      </c>
      <c r="H289" s="27"/>
      <c r="J289" s="13" t="str">
        <f>REPT("Runner3",AND($C286="Drawers",$H290&gt;2))&amp;
REPT("B",$C286="Split Panels")</f>
        <v/>
      </c>
      <c r="K289" s="27"/>
      <c r="M289" s="13" t="str">
        <f>REPT("Frame Width",$C286="Roller Doors")</f>
        <v/>
      </c>
      <c r="N289" s="28"/>
      <c r="P289" s="64" t="str">
        <f>REPT("4",AND($C286="Drawers",$H290&gt;3))&amp;REPT("4",$F289="Pantry Door")</f>
        <v/>
      </c>
      <c r="Q289" s="26"/>
      <c r="S289" s="67"/>
    </row>
    <row r="290" spans="2:19" s="13" customFormat="1" ht="12" x14ac:dyDescent="0.2">
      <c r="B290" s="64"/>
      <c r="E290" s="13" t="str">
        <f>REPT("Mullion #",$C286="Split Panels")</f>
        <v/>
      </c>
      <c r="F290" s="27"/>
      <c r="G290" s="13" t="str">
        <f>REPT("Drawers No",$C286="Drawers")</f>
        <v/>
      </c>
      <c r="H290" s="27"/>
      <c r="J290" s="13" t="str">
        <f>REPT("Runner4",AND($C286="Drawers",$H290&gt;3))&amp;REPT("C",$C286="Split Panels")</f>
        <v/>
      </c>
      <c r="K290" s="27"/>
      <c r="N290" s="28"/>
      <c r="P290" s="64" t="str">
        <f>REPT("5",AND($C286="Drawers",$H290&gt;4))</f>
        <v/>
      </c>
      <c r="Q290" s="26"/>
      <c r="S290" s="67"/>
    </row>
    <row r="291" spans="2:19" s="13" customFormat="1" ht="12" x14ac:dyDescent="0.2">
      <c r="B291" s="64"/>
      <c r="F291" s="14"/>
      <c r="H291" s="60"/>
      <c r="K291" s="60"/>
      <c r="N291" s="59"/>
      <c r="P291" s="18"/>
      <c r="Q291" s="64"/>
    </row>
    <row r="292" spans="2:19" s="2" customFormat="1" ht="3" customHeight="1" x14ac:dyDescent="0.25">
      <c r="B292" s="16"/>
      <c r="H292" s="61"/>
      <c r="K292" s="61"/>
      <c r="N292" s="16"/>
      <c r="Q292" s="16"/>
    </row>
    <row r="293" spans="2:19" s="13" customFormat="1" ht="12" x14ac:dyDescent="0.2">
      <c r="B293" s="65">
        <v>40</v>
      </c>
      <c r="C293" s="66"/>
      <c r="E293" s="13" t="str">
        <f>REPT("Style",OR($C293="Doors",$C293="Drawers",$C293="Split Panels",$C293="Capping",$C293="Flat Panels")) &amp; REPT("Colour",$C293="Roller Doors")</f>
        <v/>
      </c>
      <c r="F293" s="27"/>
      <c r="G293" s="13" t="str">
        <f>REPT("Material",($C293&lt;&gt;"Capping"))</f>
        <v>Material</v>
      </c>
      <c r="H293" s="27"/>
      <c r="J293" s="13" t="str">
        <f>REPT("Hinge Drill Reference",$C293="Doors")&amp;
REPT("Configuration",$C293="Drawers")&amp;
REPT("Hinge Drill Reference",$C293="Frame Doors")&amp;
REPT("Hinge Drill Reference",$C293="Split Panels")</f>
        <v/>
      </c>
      <c r="K293" s="27"/>
      <c r="M293" s="13" t="str">
        <f>REPT("Quantity",$C293&lt;&gt;"Capping")&amp;REPT("3600mm Lengths",$C293="Capping")</f>
        <v>Quantity</v>
      </c>
      <c r="N293" s="28"/>
      <c r="P293" s="64" t="str">
        <f>REPT("1",$C293="Drawers")&amp;REPT("From Top",$C293="Doors")&amp;REPT("1",$F296="Pantry Door")</f>
        <v/>
      </c>
      <c r="Q293" s="26"/>
      <c r="R293" s="18"/>
      <c r="S293" s="67"/>
    </row>
    <row r="294" spans="2:19" s="13" customFormat="1" ht="12" x14ac:dyDescent="0.2">
      <c r="B294" s="65"/>
      <c r="C294" s="66"/>
      <c r="E294" s="13" t="str">
        <f>REPT("Colour",OR($C293="Doors",$C293="Drawers",$C293="Split Panels",$C293="Capping",$C293="Flat Panels")) &amp; REPT("Gloss Level",$C293="Roller Doors")</f>
        <v/>
      </c>
      <c r="F294" s="27"/>
      <c r="G294" s="13" t="str">
        <f>REPT("Edge Detail",OR($C293="Doors",$C293="Drawers",$C293="Split Panels"))&amp;
REPT("Paint Option",$C293="Flat Panels")</f>
        <v/>
      </c>
      <c r="H294" s="27"/>
      <c r="J294" s="13" t="str">
        <f>REPT("Type",OR($C293="Doors",$C293="Split Panels"))&amp;
REPT("Runner1",$C293="Drawers")</f>
        <v/>
      </c>
      <c r="K294" s="27"/>
      <c r="M294" s="13" t="str">
        <f>REPT("Internal Height",($C293="Roller Doors"))&amp;REPT("Height",OR($C293="Doors",$C293="Drawers",$C293="Split Panels",$C293="Flat Panels"))</f>
        <v/>
      </c>
      <c r="N294" s="28"/>
      <c r="P294" s="64" t="str">
        <f>REPT("2",AND($C293="Drawers",$H297&gt;1))&amp;REPT("From Bottom",$C293="Doors")&amp;REPT("2",$F296="Pantry Door")</f>
        <v/>
      </c>
      <c r="Q294" s="26"/>
      <c r="R294" s="18"/>
      <c r="S294" s="67"/>
    </row>
    <row r="295" spans="2:19" s="13" customFormat="1" ht="12" x14ac:dyDescent="0.2">
      <c r="B295" s="65"/>
      <c r="C295" s="66"/>
      <c r="E295" s="13" t="str">
        <f>REPT("Gloss Level",OR($C293="Doors",$C293="Drawers",$C293="Split Panels",$C293="Capping",$C293="Flat Panels"))</f>
        <v/>
      </c>
      <c r="F295" s="27"/>
      <c r="G295" s="13" t="str">
        <f>REPT("Finger Pull",$C293="Doors")&amp;
REPT("Finger Pull",$C293="Drawers")&amp;
REPT("Paint Option",$C293="Split Panels")</f>
        <v/>
      </c>
      <c r="H295" s="27"/>
      <c r="J295" s="13" t="str">
        <f>REPT("Runner2",AND($C293="Drawers",$H297&gt;1))&amp;
REPT("A",$C293="Split Panels")</f>
        <v/>
      </c>
      <c r="K295" s="27"/>
      <c r="M295" s="13" t="str">
        <f>REPT("Internal Width",($C293="Roller Doors"))&amp;REPT("Width",OR($C293="Doors",$C293="Drawers",$C293="Split Panels",$C293="Flat Panels"))</f>
        <v/>
      </c>
      <c r="N295" s="28"/>
      <c r="P295" s="64" t="str">
        <f>REPT("3",AND($C293="Drawers",$H297&gt;2))&amp;REPT("3",$F296="Pantry Door")</f>
        <v/>
      </c>
      <c r="Q295" s="26"/>
      <c r="R295" s="18"/>
      <c r="S295" s="67"/>
    </row>
    <row r="296" spans="2:19" s="13" customFormat="1" ht="12" x14ac:dyDescent="0.2">
      <c r="B296" s="64"/>
      <c r="E296" s="13" t="str">
        <f>REPT("Type",$C293="Split Panels")</f>
        <v/>
      </c>
      <c r="F296" s="27"/>
      <c r="G296" s="13" t="str">
        <f>REPT("Paint - D/S",$C293="Doors")&amp;
REPT("Paint - D/S",$C293="Drawers")</f>
        <v/>
      </c>
      <c r="H296" s="27"/>
      <c r="J296" s="13" t="str">
        <f>REPT("Runner3",AND($C293="Drawers",$H297&gt;2))&amp;
REPT("B",$C293="Split Panels")</f>
        <v/>
      </c>
      <c r="K296" s="27"/>
      <c r="M296" s="13" t="str">
        <f>REPT("Frame Width",$C293="Roller Doors")</f>
        <v/>
      </c>
      <c r="N296" s="28"/>
      <c r="P296" s="64" t="str">
        <f>REPT("4",AND($C293="Drawers",$H297&gt;3))&amp;REPT("4",$F296="Pantry Door")</f>
        <v/>
      </c>
      <c r="Q296" s="26"/>
      <c r="S296" s="67"/>
    </row>
    <row r="297" spans="2:19" s="13" customFormat="1" ht="12" x14ac:dyDescent="0.2">
      <c r="B297" s="64"/>
      <c r="E297" s="13" t="str">
        <f>REPT("Mullion #",$C293="Split Panels")</f>
        <v/>
      </c>
      <c r="F297" s="27"/>
      <c r="G297" s="13" t="str">
        <f>REPT("Drawers No",$C293="Drawers")</f>
        <v/>
      </c>
      <c r="H297" s="27"/>
      <c r="J297" s="13" t="str">
        <f>REPT("Runner4",AND($C293="Drawers",$H297&gt;3))&amp;REPT("C",$C293="Split Panels")</f>
        <v/>
      </c>
      <c r="K297" s="27"/>
      <c r="N297" s="28"/>
      <c r="P297" s="64" t="str">
        <f>REPT("5",AND($C293="Drawers",$H297&gt;4))</f>
        <v/>
      </c>
      <c r="Q297" s="26"/>
      <c r="S297" s="67"/>
    </row>
    <row r="298" spans="2:19" s="13" customFormat="1" ht="12" x14ac:dyDescent="0.2">
      <c r="B298" s="64"/>
      <c r="F298" s="14"/>
      <c r="H298" s="60"/>
      <c r="K298" s="60"/>
      <c r="N298" s="59"/>
      <c r="P298" s="18"/>
      <c r="Q298" s="64"/>
    </row>
    <row r="299" spans="2:19" s="2" customFormat="1" ht="3" customHeight="1" x14ac:dyDescent="0.25">
      <c r="B299" s="16"/>
      <c r="H299" s="61"/>
      <c r="K299" s="61"/>
      <c r="N299" s="16"/>
      <c r="Q299" s="16"/>
    </row>
    <row r="300" spans="2:19" s="13" customFormat="1" ht="12" x14ac:dyDescent="0.2">
      <c r="B300" s="65">
        <v>41</v>
      </c>
      <c r="C300" s="66"/>
      <c r="E300" s="13" t="str">
        <f>REPT("Style",OR($C300="Doors",$C300="Drawers",$C300="Split Panels",$C300="Capping",$C300="Flat Panels")) &amp; REPT("Colour",$C300="Roller Doors")</f>
        <v/>
      </c>
      <c r="F300" s="27"/>
      <c r="G300" s="13" t="str">
        <f>REPT("Material",($C300&lt;&gt;"Capping"))</f>
        <v>Material</v>
      </c>
      <c r="H300" s="27"/>
      <c r="J300" s="13" t="str">
        <f>REPT("Hinge Drill Reference",$C300="Doors")&amp;
REPT("Configuration",$C300="Drawers")&amp;
REPT("Hinge Drill Reference",$C300="Frame Doors")&amp;
REPT("Hinge Drill Reference",$C300="Split Panels")</f>
        <v/>
      </c>
      <c r="K300" s="27"/>
      <c r="M300" s="13" t="str">
        <f>REPT("Quantity",$C300&lt;&gt;"Capping")&amp;REPT("3600mm Lengths",$C300="Capping")</f>
        <v>Quantity</v>
      </c>
      <c r="N300" s="28"/>
      <c r="P300" s="64" t="str">
        <f>REPT("1",$C300="Drawers")&amp;REPT("From Top",$C300="Doors")&amp;REPT("1",$F303="Pantry Door")</f>
        <v/>
      </c>
      <c r="Q300" s="26"/>
      <c r="R300" s="18"/>
      <c r="S300" s="67"/>
    </row>
    <row r="301" spans="2:19" s="13" customFormat="1" ht="12" x14ac:dyDescent="0.2">
      <c r="B301" s="65"/>
      <c r="C301" s="66"/>
      <c r="E301" s="13" t="str">
        <f>REPT("Colour",OR($C300="Doors",$C300="Drawers",$C300="Split Panels",$C300="Capping",$C300="Flat Panels")) &amp; REPT("Gloss Level",$C300="Roller Doors")</f>
        <v/>
      </c>
      <c r="F301" s="27"/>
      <c r="G301" s="13" t="str">
        <f>REPT("Edge Detail",OR($C300="Doors",$C300="Drawers",$C300="Split Panels"))&amp;
REPT("Paint Option",$C300="Flat Panels")</f>
        <v/>
      </c>
      <c r="H301" s="27"/>
      <c r="J301" s="13" t="str">
        <f>REPT("Type",OR($C300="Doors",$C300="Split Panels"))&amp;
REPT("Runner1",$C300="Drawers")</f>
        <v/>
      </c>
      <c r="K301" s="27"/>
      <c r="M301" s="13" t="str">
        <f>REPT("Internal Height",($C300="Roller Doors"))&amp;REPT("Height",OR($C300="Doors",$C300="Drawers",$C300="Split Panels",$C300="Flat Panels"))</f>
        <v/>
      </c>
      <c r="N301" s="28"/>
      <c r="P301" s="64" t="str">
        <f>REPT("2",AND($C300="Drawers",$H304&gt;1))&amp;REPT("From Bottom",$C300="Doors")&amp;REPT("2",$F303="Pantry Door")</f>
        <v/>
      </c>
      <c r="Q301" s="26"/>
      <c r="R301" s="18"/>
      <c r="S301" s="67"/>
    </row>
    <row r="302" spans="2:19" s="13" customFormat="1" ht="12" x14ac:dyDescent="0.2">
      <c r="B302" s="65"/>
      <c r="C302" s="66"/>
      <c r="E302" s="13" t="str">
        <f>REPT("Gloss Level",OR($C300="Doors",$C300="Drawers",$C300="Split Panels",$C300="Capping",$C300="Flat Panels"))</f>
        <v/>
      </c>
      <c r="F302" s="27"/>
      <c r="G302" s="13" t="str">
        <f>REPT("Finger Pull",$C300="Doors")&amp;
REPT("Finger Pull",$C300="Drawers")&amp;
REPT("Paint Option",$C300="Split Panels")</f>
        <v/>
      </c>
      <c r="H302" s="27"/>
      <c r="J302" s="13" t="str">
        <f>REPT("Runner2",AND($C300="Drawers",$H304&gt;1))&amp;
REPT("A",$C300="Split Panels")</f>
        <v/>
      </c>
      <c r="K302" s="27"/>
      <c r="M302" s="13" t="str">
        <f>REPT("Internal Width",($C300="Roller Doors"))&amp;REPT("Width",OR($C300="Doors",$C300="Drawers",$C300="Split Panels",$C300="Flat Panels"))</f>
        <v/>
      </c>
      <c r="N302" s="28"/>
      <c r="P302" s="64" t="str">
        <f>REPT("3",AND($C300="Drawers",$H304&gt;2))&amp;REPT("3",$F303="Pantry Door")</f>
        <v/>
      </c>
      <c r="Q302" s="26"/>
      <c r="R302" s="18"/>
      <c r="S302" s="67"/>
    </row>
    <row r="303" spans="2:19" s="13" customFormat="1" ht="12" x14ac:dyDescent="0.2">
      <c r="B303" s="64"/>
      <c r="E303" s="13" t="str">
        <f>REPT("Type",$C300="Split Panels")</f>
        <v/>
      </c>
      <c r="F303" s="27"/>
      <c r="G303" s="13" t="str">
        <f>REPT("Paint - D/S",$C300="Doors")&amp;
REPT("Paint - D/S",$C300="Drawers")</f>
        <v/>
      </c>
      <c r="H303" s="27"/>
      <c r="J303" s="13" t="str">
        <f>REPT("Runner3",AND($C300="Drawers",$H304&gt;2))&amp;
REPT("B",$C300="Split Panels")</f>
        <v/>
      </c>
      <c r="K303" s="27"/>
      <c r="M303" s="13" t="str">
        <f>REPT("Frame Width",$C300="Roller Doors")</f>
        <v/>
      </c>
      <c r="N303" s="28"/>
      <c r="P303" s="64" t="str">
        <f>REPT("4",AND($C300="Drawers",$H304&gt;3))&amp;REPT("4",$F303="Pantry Door")</f>
        <v/>
      </c>
      <c r="Q303" s="26"/>
      <c r="S303" s="67"/>
    </row>
    <row r="304" spans="2:19" s="13" customFormat="1" ht="12" x14ac:dyDescent="0.2">
      <c r="B304" s="64"/>
      <c r="E304" s="13" t="str">
        <f>REPT("Mullion #",$C300="Split Panels")</f>
        <v/>
      </c>
      <c r="F304" s="27"/>
      <c r="G304" s="13" t="str">
        <f>REPT("Drawers No",$C300="Drawers")</f>
        <v/>
      </c>
      <c r="H304" s="27"/>
      <c r="J304" s="13" t="str">
        <f>REPT("Runner4",AND($C300="Drawers",$H304&gt;3))&amp;REPT("C",$C300="Split Panels")</f>
        <v/>
      </c>
      <c r="K304" s="27"/>
      <c r="N304" s="28"/>
      <c r="P304" s="64" t="str">
        <f>REPT("5",AND($C300="Drawers",$H304&gt;4))</f>
        <v/>
      </c>
      <c r="Q304" s="26"/>
      <c r="S304" s="67"/>
    </row>
    <row r="305" spans="2:19" s="13" customFormat="1" ht="12" x14ac:dyDescent="0.2">
      <c r="B305" s="64"/>
      <c r="F305" s="14"/>
      <c r="H305" s="60"/>
      <c r="K305" s="60"/>
      <c r="N305" s="59"/>
      <c r="P305" s="18"/>
      <c r="Q305" s="64"/>
    </row>
    <row r="306" spans="2:19" s="2" customFormat="1" ht="3" customHeight="1" x14ac:dyDescent="0.25">
      <c r="B306" s="16"/>
      <c r="H306" s="61"/>
      <c r="K306" s="61"/>
      <c r="N306" s="16"/>
      <c r="Q306" s="16"/>
    </row>
    <row r="307" spans="2:19" s="13" customFormat="1" ht="12" x14ac:dyDescent="0.2">
      <c r="B307" s="65">
        <v>42</v>
      </c>
      <c r="C307" s="66"/>
      <c r="E307" s="13" t="str">
        <f>REPT("Style",OR($C307="Doors",$C307="Drawers",$C307="Split Panels",$C307="Capping",$C307="Flat Panels")) &amp; REPT("Colour",$C307="Roller Doors")</f>
        <v/>
      </c>
      <c r="F307" s="27"/>
      <c r="G307" s="13" t="str">
        <f>REPT("Material",($C307&lt;&gt;"Capping"))</f>
        <v>Material</v>
      </c>
      <c r="H307" s="27"/>
      <c r="J307" s="13" t="str">
        <f>REPT("Hinge Drill Reference",$C307="Doors")&amp;
REPT("Configuration",$C307="Drawers")&amp;
REPT("Hinge Drill Reference",$C307="Frame Doors")&amp;
REPT("Hinge Drill Reference",$C307="Split Panels")</f>
        <v/>
      </c>
      <c r="K307" s="27"/>
      <c r="M307" s="13" t="str">
        <f>REPT("Quantity",$C307&lt;&gt;"Capping")&amp;REPT("3600mm Lengths",$C307="Capping")</f>
        <v>Quantity</v>
      </c>
      <c r="N307" s="28"/>
      <c r="P307" s="64" t="str">
        <f>REPT("1",$C307="Drawers")&amp;REPT("From Top",$C307="Doors")&amp;REPT("1",$F310="Pantry Door")</f>
        <v/>
      </c>
      <c r="Q307" s="26"/>
      <c r="R307" s="18"/>
      <c r="S307" s="67"/>
    </row>
    <row r="308" spans="2:19" s="13" customFormat="1" ht="12" x14ac:dyDescent="0.2">
      <c r="B308" s="65"/>
      <c r="C308" s="66"/>
      <c r="E308" s="13" t="str">
        <f>REPT("Colour",OR($C307="Doors",$C307="Drawers",$C307="Split Panels",$C307="Capping",$C307="Flat Panels")) &amp; REPT("Gloss Level",$C307="Roller Doors")</f>
        <v/>
      </c>
      <c r="F308" s="27"/>
      <c r="G308" s="13" t="str">
        <f>REPT("Edge Detail",OR($C307="Doors",$C307="Drawers",$C307="Split Panels"))&amp;
REPT("Paint Option",$C307="Flat Panels")</f>
        <v/>
      </c>
      <c r="H308" s="27"/>
      <c r="J308" s="13" t="str">
        <f>REPT("Type",OR($C307="Doors",$C307="Split Panels"))&amp;
REPT("Runner1",$C307="Drawers")</f>
        <v/>
      </c>
      <c r="K308" s="27"/>
      <c r="M308" s="13" t="str">
        <f>REPT("Internal Height",($C307="Roller Doors"))&amp;REPT("Height",OR($C307="Doors",$C307="Drawers",$C307="Split Panels",$C307="Flat Panels"))</f>
        <v/>
      </c>
      <c r="N308" s="28"/>
      <c r="P308" s="64" t="str">
        <f>REPT("2",AND($C307="Drawers",$H311&gt;1))&amp;REPT("From Bottom",$C307="Doors")&amp;REPT("2",$F310="Pantry Door")</f>
        <v/>
      </c>
      <c r="Q308" s="26"/>
      <c r="R308" s="18"/>
      <c r="S308" s="67"/>
    </row>
    <row r="309" spans="2:19" s="13" customFormat="1" ht="12" x14ac:dyDescent="0.2">
      <c r="B309" s="65"/>
      <c r="C309" s="66"/>
      <c r="E309" s="13" t="str">
        <f>REPT("Gloss Level",OR($C307="Doors",$C307="Drawers",$C307="Split Panels",$C307="Capping",$C307="Flat Panels"))</f>
        <v/>
      </c>
      <c r="F309" s="27"/>
      <c r="G309" s="13" t="str">
        <f>REPT("Finger Pull",$C307="Doors")&amp;
REPT("Finger Pull",$C307="Drawers")&amp;
REPT("Paint Option",$C307="Split Panels")</f>
        <v/>
      </c>
      <c r="H309" s="27"/>
      <c r="J309" s="13" t="str">
        <f>REPT("Runner2",AND($C307="Drawers",$H311&gt;1))&amp;
REPT("A",$C307="Split Panels")</f>
        <v/>
      </c>
      <c r="K309" s="27"/>
      <c r="M309" s="13" t="str">
        <f>REPT("Internal Width",($C307="Roller Doors"))&amp;REPT("Width",OR($C307="Doors",$C307="Drawers",$C307="Split Panels",$C307="Flat Panels"))</f>
        <v/>
      </c>
      <c r="N309" s="28"/>
      <c r="P309" s="64" t="str">
        <f>REPT("3",AND($C307="Drawers",$H311&gt;2))&amp;REPT("3",$F310="Pantry Door")</f>
        <v/>
      </c>
      <c r="Q309" s="26"/>
      <c r="R309" s="18"/>
      <c r="S309" s="67"/>
    </row>
    <row r="310" spans="2:19" s="13" customFormat="1" ht="12" x14ac:dyDescent="0.2">
      <c r="B310" s="64"/>
      <c r="E310" s="13" t="str">
        <f>REPT("Type",$C307="Split Panels")</f>
        <v/>
      </c>
      <c r="F310" s="27"/>
      <c r="G310" s="13" t="str">
        <f>REPT("Paint - D/S",$C307="Doors")&amp;
REPT("Paint - D/S",$C307="Drawers")</f>
        <v/>
      </c>
      <c r="H310" s="27"/>
      <c r="J310" s="13" t="str">
        <f>REPT("Runner3",AND($C307="Drawers",$H311&gt;2))&amp;
REPT("B",$C307="Split Panels")</f>
        <v/>
      </c>
      <c r="K310" s="27"/>
      <c r="M310" s="13" t="str">
        <f>REPT("Frame Width",$C307="Roller Doors")</f>
        <v/>
      </c>
      <c r="N310" s="28"/>
      <c r="P310" s="64" t="str">
        <f>REPT("4",AND($C307="Drawers",$H311&gt;3))&amp;REPT("4",$F310="Pantry Door")</f>
        <v/>
      </c>
      <c r="Q310" s="26"/>
      <c r="S310" s="67"/>
    </row>
    <row r="311" spans="2:19" s="13" customFormat="1" ht="12" x14ac:dyDescent="0.2">
      <c r="B311" s="64"/>
      <c r="E311" s="13" t="str">
        <f>REPT("Mullion #",$C307="Split Panels")</f>
        <v/>
      </c>
      <c r="F311" s="27"/>
      <c r="G311" s="13" t="str">
        <f>REPT("Drawers No",$C307="Drawers")</f>
        <v/>
      </c>
      <c r="H311" s="27"/>
      <c r="J311" s="13" t="str">
        <f>REPT("Runner4",AND($C307="Drawers",$H311&gt;3))&amp;REPT("C",$C307="Split Panels")</f>
        <v/>
      </c>
      <c r="K311" s="27"/>
      <c r="N311" s="28"/>
      <c r="P311" s="64" t="str">
        <f>REPT("5",AND($C307="Drawers",$H311&gt;4))</f>
        <v/>
      </c>
      <c r="Q311" s="26"/>
      <c r="S311" s="67"/>
    </row>
    <row r="312" spans="2:19" s="13" customFormat="1" ht="12" x14ac:dyDescent="0.2">
      <c r="B312" s="64"/>
      <c r="F312" s="14"/>
      <c r="H312" s="60"/>
      <c r="K312" s="60"/>
      <c r="N312" s="59"/>
      <c r="P312" s="18"/>
      <c r="Q312" s="64"/>
    </row>
    <row r="313" spans="2:19" s="2" customFormat="1" ht="3" customHeight="1" x14ac:dyDescent="0.25">
      <c r="B313" s="16"/>
      <c r="H313" s="61"/>
      <c r="K313" s="61"/>
      <c r="N313" s="16"/>
      <c r="Q313" s="16"/>
    </row>
    <row r="314" spans="2:19" s="13" customFormat="1" ht="12" x14ac:dyDescent="0.2">
      <c r="B314" s="65">
        <v>43</v>
      </c>
      <c r="C314" s="66"/>
      <c r="E314" s="13" t="str">
        <f>REPT("Style",OR($C314="Doors",$C314="Drawers",$C314="Split Panels",$C314="Capping",$C314="Flat Panels")) &amp; REPT("Colour",$C314="Roller Doors")</f>
        <v/>
      </c>
      <c r="F314" s="27"/>
      <c r="G314" s="13" t="str">
        <f>REPT("Material",($C314&lt;&gt;"Capping"))</f>
        <v>Material</v>
      </c>
      <c r="H314" s="27"/>
      <c r="J314" s="13" t="str">
        <f>REPT("Hinge Drill Reference",$C314="Doors")&amp;
REPT("Configuration",$C314="Drawers")&amp;
REPT("Hinge Drill Reference",$C314="Frame Doors")&amp;
REPT("Hinge Drill Reference",$C314="Split Panels")</f>
        <v/>
      </c>
      <c r="K314" s="27"/>
      <c r="M314" s="13" t="str">
        <f>REPT("Quantity",$C314&lt;&gt;"Capping")&amp;REPT("3600mm Lengths",$C314="Capping")</f>
        <v>Quantity</v>
      </c>
      <c r="N314" s="28"/>
      <c r="P314" s="64" t="str">
        <f>REPT("1",$C314="Drawers")&amp;REPT("From Top",$C314="Doors")&amp;REPT("1",$F317="Pantry Door")</f>
        <v/>
      </c>
      <c r="Q314" s="26"/>
      <c r="R314" s="18"/>
      <c r="S314" s="67"/>
    </row>
    <row r="315" spans="2:19" s="13" customFormat="1" ht="12" x14ac:dyDescent="0.2">
      <c r="B315" s="65"/>
      <c r="C315" s="66"/>
      <c r="E315" s="13" t="str">
        <f>REPT("Colour",OR($C314="Doors",$C314="Drawers",$C314="Split Panels",$C314="Capping",$C314="Flat Panels")) &amp; REPT("Gloss Level",$C314="Roller Doors")</f>
        <v/>
      </c>
      <c r="F315" s="27"/>
      <c r="G315" s="13" t="str">
        <f>REPT("Edge Detail",OR($C314="Doors",$C314="Drawers",$C314="Split Panels"))&amp;
REPT("Paint Option",$C314="Flat Panels")</f>
        <v/>
      </c>
      <c r="H315" s="27"/>
      <c r="J315" s="13" t="str">
        <f>REPT("Type",OR($C314="Doors",$C314="Split Panels"))&amp;
REPT("Runner1",$C314="Drawers")</f>
        <v/>
      </c>
      <c r="K315" s="27"/>
      <c r="M315" s="13" t="str">
        <f>REPT("Internal Height",($C314="Roller Doors"))&amp;REPT("Height",OR($C314="Doors",$C314="Drawers",$C314="Split Panels",$C314="Flat Panels"))</f>
        <v/>
      </c>
      <c r="N315" s="28"/>
      <c r="P315" s="64" t="str">
        <f>REPT("2",AND($C314="Drawers",$H318&gt;1))&amp;REPT("From Bottom",$C314="Doors")&amp;REPT("2",$F317="Pantry Door")</f>
        <v/>
      </c>
      <c r="Q315" s="26"/>
      <c r="R315" s="18"/>
      <c r="S315" s="67"/>
    </row>
    <row r="316" spans="2:19" s="13" customFormat="1" ht="12" x14ac:dyDescent="0.2">
      <c r="B316" s="65"/>
      <c r="C316" s="66"/>
      <c r="E316" s="13" t="str">
        <f>REPT("Gloss Level",OR($C314="Doors",$C314="Drawers",$C314="Split Panels",$C314="Capping",$C314="Flat Panels"))</f>
        <v/>
      </c>
      <c r="F316" s="27"/>
      <c r="G316" s="13" t="str">
        <f>REPT("Finger Pull",$C314="Doors")&amp;
REPT("Finger Pull",$C314="Drawers")&amp;
REPT("Paint Option",$C314="Split Panels")</f>
        <v/>
      </c>
      <c r="H316" s="27"/>
      <c r="J316" s="13" t="str">
        <f>REPT("Runner2",AND($C314="Drawers",$H318&gt;1))&amp;
REPT("A",$C314="Split Panels")</f>
        <v/>
      </c>
      <c r="K316" s="27"/>
      <c r="M316" s="13" t="str">
        <f>REPT("Internal Width",($C314="Roller Doors"))&amp;REPT("Width",OR($C314="Doors",$C314="Drawers",$C314="Split Panels",$C314="Flat Panels"))</f>
        <v/>
      </c>
      <c r="N316" s="28"/>
      <c r="P316" s="64" t="str">
        <f>REPT("3",AND($C314="Drawers",$H318&gt;2))&amp;REPT("3",$F317="Pantry Door")</f>
        <v/>
      </c>
      <c r="Q316" s="26"/>
      <c r="R316" s="18"/>
      <c r="S316" s="67"/>
    </row>
    <row r="317" spans="2:19" s="13" customFormat="1" ht="12" x14ac:dyDescent="0.2">
      <c r="B317" s="64"/>
      <c r="E317" s="13" t="str">
        <f>REPT("Type",$C314="Split Panels")</f>
        <v/>
      </c>
      <c r="F317" s="27"/>
      <c r="G317" s="13" t="str">
        <f>REPT("Paint - D/S",$C314="Doors")&amp;
REPT("Paint - D/S",$C314="Drawers")</f>
        <v/>
      </c>
      <c r="H317" s="27"/>
      <c r="J317" s="13" t="str">
        <f>REPT("Runner3",AND($C314="Drawers",$H318&gt;2))&amp;
REPT("B",$C314="Split Panels")</f>
        <v/>
      </c>
      <c r="K317" s="27"/>
      <c r="M317" s="13" t="str">
        <f>REPT("Frame Width",$C314="Roller Doors")</f>
        <v/>
      </c>
      <c r="N317" s="28"/>
      <c r="P317" s="64" t="str">
        <f>REPT("4",AND($C314="Drawers",$H318&gt;3))&amp;REPT("4",$F317="Pantry Door")</f>
        <v/>
      </c>
      <c r="Q317" s="26"/>
      <c r="S317" s="67"/>
    </row>
    <row r="318" spans="2:19" s="13" customFormat="1" ht="12" x14ac:dyDescent="0.2">
      <c r="B318" s="64"/>
      <c r="E318" s="13" t="str">
        <f>REPT("Mullion #",$C314="Split Panels")</f>
        <v/>
      </c>
      <c r="F318" s="27"/>
      <c r="G318" s="13" t="str">
        <f>REPT("Drawers No",$C314="Drawers")</f>
        <v/>
      </c>
      <c r="H318" s="27"/>
      <c r="J318" s="13" t="str">
        <f>REPT("Runner4",AND($C314="Drawers",$H318&gt;3))&amp;REPT("C",$C314="Split Panels")</f>
        <v/>
      </c>
      <c r="K318" s="27"/>
      <c r="N318" s="28"/>
      <c r="P318" s="64" t="str">
        <f>REPT("5",AND($C314="Drawers",$H318&gt;4))</f>
        <v/>
      </c>
      <c r="Q318" s="26"/>
      <c r="S318" s="67"/>
    </row>
    <row r="319" spans="2:19" s="13" customFormat="1" ht="12" x14ac:dyDescent="0.2">
      <c r="B319" s="64"/>
      <c r="F319" s="14"/>
      <c r="H319" s="60"/>
      <c r="K319" s="60"/>
      <c r="N319" s="59"/>
      <c r="P319" s="18"/>
      <c r="Q319" s="64"/>
    </row>
    <row r="320" spans="2:19" s="2" customFormat="1" ht="3" customHeight="1" x14ac:dyDescent="0.25">
      <c r="B320" s="16"/>
      <c r="H320" s="61"/>
      <c r="K320" s="61"/>
      <c r="N320" s="16"/>
      <c r="Q320" s="16"/>
    </row>
    <row r="321" spans="2:19" s="13" customFormat="1" ht="12" x14ac:dyDescent="0.2">
      <c r="B321" s="65">
        <v>44</v>
      </c>
      <c r="C321" s="66"/>
      <c r="E321" s="13" t="str">
        <f>REPT("Style",OR($C321="Doors",$C321="Drawers",$C321="Split Panels",$C321="Capping",$C321="Flat Panels")) &amp; REPT("Colour",$C321="Roller Doors")</f>
        <v/>
      </c>
      <c r="F321" s="27"/>
      <c r="G321" s="13" t="str">
        <f>REPT("Material",($C321&lt;&gt;"Capping"))</f>
        <v>Material</v>
      </c>
      <c r="H321" s="27"/>
      <c r="J321" s="13" t="str">
        <f>REPT("Hinge Drill Reference",$C321="Doors")&amp;
REPT("Configuration",$C321="Drawers")&amp;
REPT("Hinge Drill Reference",$C321="Frame Doors")&amp;
REPT("Hinge Drill Reference",$C321="Split Panels")</f>
        <v/>
      </c>
      <c r="K321" s="27"/>
      <c r="M321" s="13" t="str">
        <f>REPT("Quantity",$C321&lt;&gt;"Capping")&amp;REPT("3600mm Lengths",$C321="Capping")</f>
        <v>Quantity</v>
      </c>
      <c r="N321" s="28"/>
      <c r="P321" s="64" t="str">
        <f>REPT("1",$C321="Drawers")&amp;REPT("From Top",$C321="Doors")&amp;REPT("1",$F324="Pantry Door")</f>
        <v/>
      </c>
      <c r="Q321" s="26"/>
      <c r="R321" s="18"/>
      <c r="S321" s="67"/>
    </row>
    <row r="322" spans="2:19" s="13" customFormat="1" ht="12" x14ac:dyDescent="0.2">
      <c r="B322" s="65"/>
      <c r="C322" s="66"/>
      <c r="E322" s="13" t="str">
        <f>REPT("Colour",OR($C321="Doors",$C321="Drawers",$C321="Split Panels",$C321="Capping",$C321="Flat Panels")) &amp; REPT("Gloss Level",$C321="Roller Doors")</f>
        <v/>
      </c>
      <c r="F322" s="27"/>
      <c r="G322" s="13" t="str">
        <f>REPT("Edge Detail",OR($C321="Doors",$C321="Drawers",$C321="Split Panels"))&amp;
REPT("Paint Option",$C321="Flat Panels")</f>
        <v/>
      </c>
      <c r="H322" s="27"/>
      <c r="J322" s="13" t="str">
        <f>REPT("Type",OR($C321="Doors",$C321="Split Panels"))&amp;
REPT("Runner1",$C321="Drawers")</f>
        <v/>
      </c>
      <c r="K322" s="27"/>
      <c r="M322" s="13" t="str">
        <f>REPT("Internal Height",($C321="Roller Doors"))&amp;REPT("Height",OR($C321="Doors",$C321="Drawers",$C321="Split Panels",$C321="Flat Panels"))</f>
        <v/>
      </c>
      <c r="N322" s="28"/>
      <c r="P322" s="64" t="str">
        <f>REPT("2",AND($C321="Drawers",$H325&gt;1))&amp;REPT("From Bottom",$C321="Doors")&amp;REPT("2",$F324="Pantry Door")</f>
        <v/>
      </c>
      <c r="Q322" s="26"/>
      <c r="R322" s="18"/>
      <c r="S322" s="67"/>
    </row>
    <row r="323" spans="2:19" s="13" customFormat="1" ht="12" x14ac:dyDescent="0.2">
      <c r="B323" s="65"/>
      <c r="C323" s="66"/>
      <c r="E323" s="13" t="str">
        <f>REPT("Gloss Level",OR($C321="Doors",$C321="Drawers",$C321="Split Panels",$C321="Capping",$C321="Flat Panels"))</f>
        <v/>
      </c>
      <c r="F323" s="27"/>
      <c r="G323" s="13" t="str">
        <f>REPT("Finger Pull",$C321="Doors")&amp;
REPT("Finger Pull",$C321="Drawers")&amp;
REPT("Paint Option",$C321="Split Panels")</f>
        <v/>
      </c>
      <c r="H323" s="27"/>
      <c r="J323" s="13" t="str">
        <f>REPT("Runner2",AND($C321="Drawers",$H325&gt;1))&amp;
REPT("A",$C321="Split Panels")</f>
        <v/>
      </c>
      <c r="K323" s="27"/>
      <c r="M323" s="13" t="str">
        <f>REPT("Internal Width",($C321="Roller Doors"))&amp;REPT("Width",OR($C321="Doors",$C321="Drawers",$C321="Split Panels",$C321="Flat Panels"))</f>
        <v/>
      </c>
      <c r="N323" s="28"/>
      <c r="P323" s="64" t="str">
        <f>REPT("3",AND($C321="Drawers",$H325&gt;2))&amp;REPT("3",$F324="Pantry Door")</f>
        <v/>
      </c>
      <c r="Q323" s="26"/>
      <c r="R323" s="18"/>
      <c r="S323" s="67"/>
    </row>
    <row r="324" spans="2:19" s="13" customFormat="1" ht="12" x14ac:dyDescent="0.2">
      <c r="B324" s="64"/>
      <c r="E324" s="13" t="str">
        <f>REPT("Type",$C321="Split Panels")</f>
        <v/>
      </c>
      <c r="F324" s="27"/>
      <c r="G324" s="13" t="str">
        <f>REPT("Paint - D/S",$C321="Doors")&amp;
REPT("Paint - D/S",$C321="Drawers")</f>
        <v/>
      </c>
      <c r="H324" s="27"/>
      <c r="J324" s="13" t="str">
        <f>REPT("Runner3",AND($C321="Drawers",$H325&gt;2))&amp;
REPT("B",$C321="Split Panels")</f>
        <v/>
      </c>
      <c r="K324" s="27"/>
      <c r="M324" s="13" t="str">
        <f>REPT("Frame Width",$C321="Roller Doors")</f>
        <v/>
      </c>
      <c r="N324" s="28"/>
      <c r="P324" s="64" t="str">
        <f>REPT("4",AND($C321="Drawers",$H325&gt;3))&amp;REPT("4",$F324="Pantry Door")</f>
        <v/>
      </c>
      <c r="Q324" s="26"/>
      <c r="S324" s="67"/>
    </row>
    <row r="325" spans="2:19" s="13" customFormat="1" ht="12" x14ac:dyDescent="0.2">
      <c r="B325" s="64"/>
      <c r="E325" s="13" t="str">
        <f>REPT("Mullion #",$C321="Split Panels")</f>
        <v/>
      </c>
      <c r="F325" s="27"/>
      <c r="G325" s="13" t="str">
        <f>REPT("Drawers No",$C321="Drawers")</f>
        <v/>
      </c>
      <c r="H325" s="27"/>
      <c r="J325" s="13" t="str">
        <f>REPT("Runner4",AND($C321="Drawers",$H325&gt;3))&amp;REPT("C",$C321="Split Panels")</f>
        <v/>
      </c>
      <c r="K325" s="27"/>
      <c r="N325" s="28"/>
      <c r="P325" s="64" t="str">
        <f>REPT("5",AND($C321="Drawers",$H325&gt;4))</f>
        <v/>
      </c>
      <c r="Q325" s="26"/>
      <c r="S325" s="67"/>
    </row>
    <row r="326" spans="2:19" s="13" customFormat="1" ht="12" x14ac:dyDescent="0.2">
      <c r="B326" s="64"/>
      <c r="F326" s="14"/>
      <c r="H326" s="60"/>
      <c r="K326" s="60"/>
      <c r="N326" s="59"/>
      <c r="P326" s="18"/>
      <c r="Q326" s="64"/>
    </row>
    <row r="327" spans="2:19" s="2" customFormat="1" ht="3" customHeight="1" x14ac:dyDescent="0.25">
      <c r="B327" s="16"/>
      <c r="H327" s="61"/>
      <c r="K327" s="61"/>
      <c r="N327" s="16"/>
      <c r="Q327" s="16"/>
    </row>
    <row r="328" spans="2:19" s="13" customFormat="1" ht="12" x14ac:dyDescent="0.2">
      <c r="B328" s="65">
        <v>45</v>
      </c>
      <c r="C328" s="66"/>
      <c r="E328" s="13" t="str">
        <f>REPT("Style",OR($C328="Doors",$C328="Drawers",$C328="Split Panels",$C328="Capping",$C328="Flat Panels")) &amp; REPT("Colour",$C328="Roller Doors")</f>
        <v/>
      </c>
      <c r="F328" s="27"/>
      <c r="G328" s="13" t="str">
        <f>REPT("Material",($C328&lt;&gt;"Capping"))</f>
        <v>Material</v>
      </c>
      <c r="H328" s="27"/>
      <c r="J328" s="13" t="str">
        <f>REPT("Hinge Drill Reference",$C328="Doors")&amp;
REPT("Configuration",$C328="Drawers")&amp;
REPT("Hinge Drill Reference",$C328="Frame Doors")&amp;
REPT("Hinge Drill Reference",$C328="Split Panels")</f>
        <v/>
      </c>
      <c r="K328" s="27"/>
      <c r="M328" s="13" t="str">
        <f>REPT("Quantity",$C328&lt;&gt;"Capping")&amp;REPT("3600mm Lengths",$C328="Capping")</f>
        <v>Quantity</v>
      </c>
      <c r="N328" s="28"/>
      <c r="P328" s="64" t="str">
        <f>REPT("1",$C328="Drawers")&amp;REPT("From Top",$C328="Doors")&amp;REPT("1",$F331="Pantry Door")</f>
        <v/>
      </c>
      <c r="Q328" s="26"/>
      <c r="R328" s="18"/>
      <c r="S328" s="67"/>
    </row>
    <row r="329" spans="2:19" s="13" customFormat="1" ht="12" x14ac:dyDescent="0.2">
      <c r="B329" s="65"/>
      <c r="C329" s="66"/>
      <c r="E329" s="13" t="str">
        <f>REPT("Colour",OR($C328="Doors",$C328="Drawers",$C328="Split Panels",$C328="Capping",$C328="Flat Panels")) &amp; REPT("Gloss Level",$C328="Roller Doors")</f>
        <v/>
      </c>
      <c r="F329" s="27"/>
      <c r="G329" s="13" t="str">
        <f>REPT("Edge Detail",OR($C328="Doors",$C328="Drawers",$C328="Split Panels"))&amp;
REPT("Paint Option",$C328="Flat Panels")</f>
        <v/>
      </c>
      <c r="H329" s="27"/>
      <c r="J329" s="13" t="str">
        <f>REPT("Type",OR($C328="Doors",$C328="Split Panels"))&amp;
REPT("Runner1",$C328="Drawers")</f>
        <v/>
      </c>
      <c r="K329" s="27"/>
      <c r="M329" s="13" t="str">
        <f>REPT("Internal Height",($C328="Roller Doors"))&amp;REPT("Height",OR($C328="Doors",$C328="Drawers",$C328="Split Panels",$C328="Flat Panels"))</f>
        <v/>
      </c>
      <c r="N329" s="28"/>
      <c r="P329" s="64" t="str">
        <f>REPT("2",AND($C328="Drawers",$H332&gt;1))&amp;REPT("From Bottom",$C328="Doors")&amp;REPT("2",$F331="Pantry Door")</f>
        <v/>
      </c>
      <c r="Q329" s="26"/>
      <c r="R329" s="18"/>
      <c r="S329" s="67"/>
    </row>
    <row r="330" spans="2:19" s="13" customFormat="1" ht="12" x14ac:dyDescent="0.2">
      <c r="B330" s="65"/>
      <c r="C330" s="66"/>
      <c r="E330" s="13" t="str">
        <f>REPT("Gloss Level",OR($C328="Doors",$C328="Drawers",$C328="Split Panels",$C328="Capping",$C328="Flat Panels"))</f>
        <v/>
      </c>
      <c r="F330" s="27"/>
      <c r="G330" s="13" t="str">
        <f>REPT("Finger Pull",$C328="Doors")&amp;
REPT("Finger Pull",$C328="Drawers")&amp;
REPT("Paint Option",$C328="Split Panels")</f>
        <v/>
      </c>
      <c r="H330" s="27"/>
      <c r="J330" s="13" t="str">
        <f>REPT("Runner2",AND($C328="Drawers",$H332&gt;1))&amp;
REPT("A",$C328="Split Panels")</f>
        <v/>
      </c>
      <c r="K330" s="27"/>
      <c r="M330" s="13" t="str">
        <f>REPT("Internal Width",($C328="Roller Doors"))&amp;REPT("Width",OR($C328="Doors",$C328="Drawers",$C328="Split Panels",$C328="Flat Panels"))</f>
        <v/>
      </c>
      <c r="N330" s="28"/>
      <c r="P330" s="64" t="str">
        <f>REPT("3",AND($C328="Drawers",$H332&gt;2))&amp;REPT("3",$F331="Pantry Door")</f>
        <v/>
      </c>
      <c r="Q330" s="26"/>
      <c r="R330" s="18"/>
      <c r="S330" s="67"/>
    </row>
    <row r="331" spans="2:19" s="13" customFormat="1" ht="12" x14ac:dyDescent="0.2">
      <c r="B331" s="64"/>
      <c r="E331" s="13" t="str">
        <f>REPT("Type",$C328="Split Panels")</f>
        <v/>
      </c>
      <c r="F331" s="27"/>
      <c r="G331" s="13" t="str">
        <f>REPT("Paint - D/S",$C328="Doors")&amp;
REPT("Paint - D/S",$C328="Drawers")</f>
        <v/>
      </c>
      <c r="H331" s="27"/>
      <c r="J331" s="13" t="str">
        <f>REPT("Runner3",AND($C328="Drawers",$H332&gt;2))&amp;
REPT("B",$C328="Split Panels")</f>
        <v/>
      </c>
      <c r="K331" s="27"/>
      <c r="M331" s="13" t="str">
        <f>REPT("Frame Width",$C328="Roller Doors")</f>
        <v/>
      </c>
      <c r="N331" s="28"/>
      <c r="P331" s="64" t="str">
        <f>REPT("4",AND($C328="Drawers",$H332&gt;3))&amp;REPT("4",$F331="Pantry Door")</f>
        <v/>
      </c>
      <c r="Q331" s="26"/>
      <c r="S331" s="67"/>
    </row>
    <row r="332" spans="2:19" s="13" customFormat="1" ht="12" x14ac:dyDescent="0.2">
      <c r="B332" s="64"/>
      <c r="E332" s="13" t="str">
        <f>REPT("Mullion #",$C328="Split Panels")</f>
        <v/>
      </c>
      <c r="F332" s="27"/>
      <c r="G332" s="13" t="str">
        <f>REPT("Drawers No",$C328="Drawers")</f>
        <v/>
      </c>
      <c r="H332" s="27"/>
      <c r="J332" s="13" t="str">
        <f>REPT("Runner4",AND($C328="Drawers",$H332&gt;3))&amp;REPT("C",$C328="Split Panels")</f>
        <v/>
      </c>
      <c r="K332" s="27"/>
      <c r="N332" s="28"/>
      <c r="P332" s="64" t="str">
        <f>REPT("5",AND($C328="Drawers",$H332&gt;4))</f>
        <v/>
      </c>
      <c r="Q332" s="26"/>
      <c r="S332" s="67"/>
    </row>
    <row r="333" spans="2:19" s="13" customFormat="1" ht="12" x14ac:dyDescent="0.2">
      <c r="B333" s="64"/>
      <c r="F333" s="14"/>
      <c r="H333" s="60"/>
      <c r="K333" s="60"/>
      <c r="N333" s="59"/>
      <c r="P333" s="18"/>
      <c r="Q333" s="64"/>
    </row>
    <row r="334" spans="2:19" s="2" customFormat="1" ht="3" customHeight="1" x14ac:dyDescent="0.25">
      <c r="B334" s="16"/>
      <c r="H334" s="61"/>
      <c r="K334" s="61"/>
      <c r="N334" s="16"/>
      <c r="Q334" s="16"/>
    </row>
    <row r="335" spans="2:19" s="13" customFormat="1" ht="12" x14ac:dyDescent="0.2">
      <c r="B335" s="65">
        <v>46</v>
      </c>
      <c r="C335" s="66"/>
      <c r="E335" s="13" t="str">
        <f>REPT("Style",OR($C335="Doors",$C335="Drawers",$C335="Split Panels",$C335="Capping",$C335="Flat Panels")) &amp; REPT("Colour",$C335="Roller Doors")</f>
        <v/>
      </c>
      <c r="F335" s="27"/>
      <c r="G335" s="13" t="str">
        <f>REPT("Material",($C335&lt;&gt;"Capping"))</f>
        <v>Material</v>
      </c>
      <c r="H335" s="27"/>
      <c r="J335" s="13" t="str">
        <f>REPT("Hinge Drill Reference",$C335="Doors")&amp;
REPT("Configuration",$C335="Drawers")&amp;
REPT("Hinge Drill Reference",$C335="Frame Doors")&amp;
REPT("Hinge Drill Reference",$C335="Split Panels")</f>
        <v/>
      </c>
      <c r="K335" s="27"/>
      <c r="M335" s="13" t="str">
        <f>REPT("Quantity",$C335&lt;&gt;"Capping")&amp;REPT("3600mm Lengths",$C335="Capping")</f>
        <v>Quantity</v>
      </c>
      <c r="N335" s="28"/>
      <c r="P335" s="64" t="str">
        <f>REPT("1",$C335="Drawers")&amp;REPT("From Top",$C335="Doors")&amp;REPT("1",$F338="Pantry Door")</f>
        <v/>
      </c>
      <c r="Q335" s="26"/>
      <c r="R335" s="18"/>
      <c r="S335" s="67"/>
    </row>
    <row r="336" spans="2:19" s="13" customFormat="1" ht="12" x14ac:dyDescent="0.2">
      <c r="B336" s="65"/>
      <c r="C336" s="66"/>
      <c r="E336" s="13" t="str">
        <f>REPT("Colour",OR($C335="Doors",$C335="Drawers",$C335="Split Panels",$C335="Capping",$C335="Flat Panels")) &amp; REPT("Gloss Level",$C335="Roller Doors")</f>
        <v/>
      </c>
      <c r="F336" s="27"/>
      <c r="G336" s="13" t="str">
        <f>REPT("Edge Detail",OR($C335="Doors",$C335="Drawers",$C335="Split Panels"))&amp;
REPT("Paint Option",$C335="Flat Panels")</f>
        <v/>
      </c>
      <c r="H336" s="27"/>
      <c r="J336" s="13" t="str">
        <f>REPT("Type",OR($C335="Doors",$C335="Split Panels"))&amp;
REPT("Runner1",$C335="Drawers")</f>
        <v/>
      </c>
      <c r="K336" s="27"/>
      <c r="M336" s="13" t="str">
        <f>REPT("Internal Height",($C335="Roller Doors"))&amp;REPT("Height",OR($C335="Doors",$C335="Drawers",$C335="Split Panels",$C335="Flat Panels"))</f>
        <v/>
      </c>
      <c r="N336" s="28"/>
      <c r="P336" s="64" t="str">
        <f>REPT("2",AND($C335="Drawers",$H339&gt;1))&amp;REPT("From Bottom",$C335="Doors")&amp;REPT("2",$F338="Pantry Door")</f>
        <v/>
      </c>
      <c r="Q336" s="26"/>
      <c r="R336" s="18"/>
      <c r="S336" s="67"/>
    </row>
    <row r="337" spans="2:19" s="13" customFormat="1" ht="12" x14ac:dyDescent="0.2">
      <c r="B337" s="65"/>
      <c r="C337" s="66"/>
      <c r="E337" s="13" t="str">
        <f>REPT("Gloss Level",OR($C335="Doors",$C335="Drawers",$C335="Split Panels",$C335="Capping",$C335="Flat Panels"))</f>
        <v/>
      </c>
      <c r="F337" s="27"/>
      <c r="G337" s="13" t="str">
        <f>REPT("Finger Pull",$C335="Doors")&amp;
REPT("Finger Pull",$C335="Drawers")&amp;
REPT("Paint Option",$C335="Split Panels")</f>
        <v/>
      </c>
      <c r="H337" s="27"/>
      <c r="J337" s="13" t="str">
        <f>REPT("Runner2",AND($C335="Drawers",$H339&gt;1))&amp;
REPT("A",$C335="Split Panels")</f>
        <v/>
      </c>
      <c r="K337" s="27"/>
      <c r="M337" s="13" t="str">
        <f>REPT("Internal Width",($C335="Roller Doors"))&amp;REPT("Width",OR($C335="Doors",$C335="Drawers",$C335="Split Panels",$C335="Flat Panels"))</f>
        <v/>
      </c>
      <c r="N337" s="28"/>
      <c r="P337" s="64" t="str">
        <f>REPT("3",AND($C335="Drawers",$H339&gt;2))&amp;REPT("3",$F338="Pantry Door")</f>
        <v/>
      </c>
      <c r="Q337" s="26"/>
      <c r="R337" s="18"/>
      <c r="S337" s="67"/>
    </row>
    <row r="338" spans="2:19" s="13" customFormat="1" ht="12" x14ac:dyDescent="0.2">
      <c r="B338" s="64"/>
      <c r="E338" s="13" t="str">
        <f>REPT("Type",$C335="Split Panels")</f>
        <v/>
      </c>
      <c r="F338" s="27"/>
      <c r="G338" s="13" t="str">
        <f>REPT("Paint - D/S",$C335="Doors")&amp;
REPT("Paint - D/S",$C335="Drawers")</f>
        <v/>
      </c>
      <c r="H338" s="27"/>
      <c r="J338" s="13" t="str">
        <f>REPT("Runner3",AND($C335="Drawers",$H339&gt;2))&amp;
REPT("B",$C335="Split Panels")</f>
        <v/>
      </c>
      <c r="K338" s="27"/>
      <c r="M338" s="13" t="str">
        <f>REPT("Frame Width",$C335="Roller Doors")</f>
        <v/>
      </c>
      <c r="N338" s="28"/>
      <c r="P338" s="64" t="str">
        <f>REPT("4",AND($C335="Drawers",$H339&gt;3))&amp;REPT("4",$F338="Pantry Door")</f>
        <v/>
      </c>
      <c r="Q338" s="26"/>
      <c r="S338" s="67"/>
    </row>
    <row r="339" spans="2:19" s="13" customFormat="1" ht="12" x14ac:dyDescent="0.2">
      <c r="B339" s="64"/>
      <c r="E339" s="13" t="str">
        <f>REPT("Mullion #",$C335="Split Panels")</f>
        <v/>
      </c>
      <c r="F339" s="27"/>
      <c r="G339" s="13" t="str">
        <f>REPT("Drawers No",$C335="Drawers")</f>
        <v/>
      </c>
      <c r="H339" s="27"/>
      <c r="J339" s="13" t="str">
        <f>REPT("Runner4",AND($C335="Drawers",$H339&gt;3))&amp;REPT("C",$C335="Split Panels")</f>
        <v/>
      </c>
      <c r="K339" s="27"/>
      <c r="N339" s="28"/>
      <c r="P339" s="64" t="str">
        <f>REPT("5",AND($C335="Drawers",$H339&gt;4))</f>
        <v/>
      </c>
      <c r="Q339" s="26"/>
      <c r="S339" s="67"/>
    </row>
    <row r="340" spans="2:19" s="13" customFormat="1" ht="12" x14ac:dyDescent="0.2">
      <c r="B340" s="64"/>
      <c r="F340" s="14"/>
      <c r="H340" s="60"/>
      <c r="K340" s="60"/>
      <c r="N340" s="59"/>
      <c r="P340" s="18"/>
      <c r="Q340" s="64"/>
    </row>
    <row r="341" spans="2:19" s="2" customFormat="1" ht="3" customHeight="1" x14ac:dyDescent="0.25">
      <c r="B341" s="16"/>
      <c r="H341" s="61"/>
      <c r="K341" s="61"/>
      <c r="N341" s="16"/>
      <c r="Q341" s="16"/>
    </row>
    <row r="342" spans="2:19" s="13" customFormat="1" ht="12" x14ac:dyDescent="0.2">
      <c r="B342" s="65">
        <v>47</v>
      </c>
      <c r="C342" s="66"/>
      <c r="E342" s="13" t="str">
        <f>REPT("Style",OR($C342="Doors",$C342="Drawers",$C342="Split Panels",$C342="Capping",$C342="Flat Panels")) &amp; REPT("Colour",$C342="Roller Doors")</f>
        <v/>
      </c>
      <c r="F342" s="27"/>
      <c r="G342" s="13" t="str">
        <f>REPT("Material",($C342&lt;&gt;"Capping"))</f>
        <v>Material</v>
      </c>
      <c r="H342" s="27"/>
      <c r="J342" s="13" t="str">
        <f>REPT("Hinge Drill Reference",$C342="Doors")&amp;
REPT("Configuration",$C342="Drawers")&amp;
REPT("Hinge Drill Reference",$C342="Frame Doors")&amp;
REPT("Hinge Drill Reference",$C342="Split Panels")</f>
        <v/>
      </c>
      <c r="K342" s="27"/>
      <c r="M342" s="13" t="str">
        <f>REPT("Quantity",$C342&lt;&gt;"Capping")&amp;REPT("3600mm Lengths",$C342="Capping")</f>
        <v>Quantity</v>
      </c>
      <c r="N342" s="28"/>
      <c r="P342" s="64" t="str">
        <f>REPT("1",$C342="Drawers")&amp;REPT("From Top",$C342="Doors")&amp;REPT("1",$F345="Pantry Door")</f>
        <v/>
      </c>
      <c r="Q342" s="26"/>
      <c r="R342" s="18"/>
      <c r="S342" s="67"/>
    </row>
    <row r="343" spans="2:19" s="13" customFormat="1" ht="12" x14ac:dyDescent="0.2">
      <c r="B343" s="65"/>
      <c r="C343" s="66"/>
      <c r="E343" s="13" t="str">
        <f>REPT("Colour",OR($C342="Doors",$C342="Drawers",$C342="Split Panels",$C342="Capping",$C342="Flat Panels")) &amp; REPT("Gloss Level",$C342="Roller Doors")</f>
        <v/>
      </c>
      <c r="F343" s="27"/>
      <c r="G343" s="13" t="str">
        <f>REPT("Edge Detail",OR($C342="Doors",$C342="Drawers",$C342="Split Panels"))&amp;
REPT("Paint Option",$C342="Flat Panels")</f>
        <v/>
      </c>
      <c r="H343" s="27"/>
      <c r="J343" s="13" t="str">
        <f>REPT("Type",OR($C342="Doors",$C342="Split Panels"))&amp;
REPT("Runner1",$C342="Drawers")</f>
        <v/>
      </c>
      <c r="K343" s="27"/>
      <c r="M343" s="13" t="str">
        <f>REPT("Internal Height",($C342="Roller Doors"))&amp;REPT("Height",OR($C342="Doors",$C342="Drawers",$C342="Split Panels",$C342="Flat Panels"))</f>
        <v/>
      </c>
      <c r="N343" s="28"/>
      <c r="P343" s="64" t="str">
        <f>REPT("2",AND($C342="Drawers",$H346&gt;1))&amp;REPT("From Bottom",$C342="Doors")&amp;REPT("2",$F345="Pantry Door")</f>
        <v/>
      </c>
      <c r="Q343" s="26"/>
      <c r="R343" s="18"/>
      <c r="S343" s="67"/>
    </row>
    <row r="344" spans="2:19" s="13" customFormat="1" ht="12" x14ac:dyDescent="0.2">
      <c r="B344" s="65"/>
      <c r="C344" s="66"/>
      <c r="E344" s="13" t="str">
        <f>REPT("Gloss Level",OR($C342="Doors",$C342="Drawers",$C342="Split Panels",$C342="Capping",$C342="Flat Panels"))</f>
        <v/>
      </c>
      <c r="F344" s="27"/>
      <c r="G344" s="13" t="str">
        <f>REPT("Finger Pull",$C342="Doors")&amp;
REPT("Finger Pull",$C342="Drawers")&amp;
REPT("Paint Option",$C342="Split Panels")</f>
        <v/>
      </c>
      <c r="H344" s="27"/>
      <c r="J344" s="13" t="str">
        <f>REPT("Runner2",AND($C342="Drawers",$H346&gt;1))&amp;
REPT("A",$C342="Split Panels")</f>
        <v/>
      </c>
      <c r="K344" s="27"/>
      <c r="M344" s="13" t="str">
        <f>REPT("Internal Width",($C342="Roller Doors"))&amp;REPT("Width",OR($C342="Doors",$C342="Drawers",$C342="Split Panels",$C342="Flat Panels"))</f>
        <v/>
      </c>
      <c r="N344" s="28"/>
      <c r="P344" s="64" t="str">
        <f>REPT("3",AND($C342="Drawers",$H346&gt;2))&amp;REPT("3",$F345="Pantry Door")</f>
        <v/>
      </c>
      <c r="Q344" s="26"/>
      <c r="R344" s="18"/>
      <c r="S344" s="67"/>
    </row>
    <row r="345" spans="2:19" s="13" customFormat="1" ht="12" x14ac:dyDescent="0.2">
      <c r="B345" s="64"/>
      <c r="E345" s="13" t="str">
        <f>REPT("Type",$C342="Split Panels")</f>
        <v/>
      </c>
      <c r="F345" s="27"/>
      <c r="G345" s="13" t="str">
        <f>REPT("Paint - D/S",$C342="Doors")&amp;
REPT("Paint - D/S",$C342="Drawers")</f>
        <v/>
      </c>
      <c r="H345" s="27"/>
      <c r="J345" s="13" t="str">
        <f>REPT("Runner3",AND($C342="Drawers",$H346&gt;2))&amp;
REPT("B",$C342="Split Panels")</f>
        <v/>
      </c>
      <c r="K345" s="27"/>
      <c r="M345" s="13" t="str">
        <f>REPT("Frame Width",$C342="Roller Doors")</f>
        <v/>
      </c>
      <c r="N345" s="28"/>
      <c r="P345" s="64" t="str">
        <f>REPT("4",AND($C342="Drawers",$H346&gt;3))&amp;REPT("4",$F345="Pantry Door")</f>
        <v/>
      </c>
      <c r="Q345" s="26"/>
      <c r="S345" s="67"/>
    </row>
    <row r="346" spans="2:19" s="13" customFormat="1" ht="12" x14ac:dyDescent="0.2">
      <c r="B346" s="64"/>
      <c r="E346" s="13" t="str">
        <f>REPT("Mullion #",$C342="Split Panels")</f>
        <v/>
      </c>
      <c r="F346" s="27"/>
      <c r="G346" s="13" t="str">
        <f>REPT("Drawers No",$C342="Drawers")</f>
        <v/>
      </c>
      <c r="H346" s="27"/>
      <c r="J346" s="13" t="str">
        <f>REPT("Runner4",AND($C342="Drawers",$H346&gt;3))&amp;REPT("C",$C342="Split Panels")</f>
        <v/>
      </c>
      <c r="K346" s="27"/>
      <c r="N346" s="28"/>
      <c r="P346" s="64" t="str">
        <f>REPT("5",AND($C342="Drawers",$H346&gt;4))</f>
        <v/>
      </c>
      <c r="Q346" s="26"/>
      <c r="S346" s="67"/>
    </row>
    <row r="347" spans="2:19" s="13" customFormat="1" ht="12" x14ac:dyDescent="0.2">
      <c r="B347" s="64"/>
      <c r="F347" s="14"/>
      <c r="H347" s="60"/>
      <c r="K347" s="60"/>
      <c r="N347" s="59"/>
      <c r="P347" s="18"/>
      <c r="Q347" s="64"/>
    </row>
    <row r="348" spans="2:19" s="2" customFormat="1" ht="3" customHeight="1" x14ac:dyDescent="0.25">
      <c r="B348" s="16"/>
      <c r="H348" s="61"/>
      <c r="K348" s="61"/>
      <c r="N348" s="16"/>
      <c r="Q348" s="16"/>
    </row>
    <row r="349" spans="2:19" s="13" customFormat="1" ht="12" x14ac:dyDescent="0.2">
      <c r="B349" s="65">
        <v>48</v>
      </c>
      <c r="C349" s="66"/>
      <c r="E349" s="13" t="str">
        <f>REPT("Style",OR($C349="Doors",$C349="Drawers",$C349="Split Panels",$C349="Capping",$C349="Flat Panels")) &amp; REPT("Colour",$C349="Roller Doors")</f>
        <v/>
      </c>
      <c r="F349" s="27"/>
      <c r="G349" s="13" t="str">
        <f>REPT("Material",($C349&lt;&gt;"Capping"))</f>
        <v>Material</v>
      </c>
      <c r="H349" s="27"/>
      <c r="J349" s="13" t="str">
        <f>REPT("Hinge Drill Reference",$C349="Doors")&amp;
REPT("Configuration",$C349="Drawers")&amp;
REPT("Hinge Drill Reference",$C349="Frame Doors")&amp;
REPT("Hinge Drill Reference",$C349="Split Panels")</f>
        <v/>
      </c>
      <c r="K349" s="27"/>
      <c r="M349" s="13" t="str">
        <f>REPT("Quantity",$C349&lt;&gt;"Capping")&amp;REPT("3600mm Lengths",$C349="Capping")</f>
        <v>Quantity</v>
      </c>
      <c r="N349" s="28"/>
      <c r="P349" s="64" t="str">
        <f>REPT("1",$C349="Drawers")&amp;REPT("From Top",$C349="Doors")&amp;REPT("1",$F352="Pantry Door")</f>
        <v/>
      </c>
      <c r="Q349" s="26"/>
      <c r="R349" s="18"/>
      <c r="S349" s="67"/>
    </row>
    <row r="350" spans="2:19" s="13" customFormat="1" ht="12" x14ac:dyDescent="0.2">
      <c r="B350" s="65"/>
      <c r="C350" s="66"/>
      <c r="E350" s="13" t="str">
        <f>REPT("Colour",OR($C349="Doors",$C349="Drawers",$C349="Split Panels",$C349="Capping",$C349="Flat Panels")) &amp; REPT("Gloss Level",$C349="Roller Doors")</f>
        <v/>
      </c>
      <c r="F350" s="27"/>
      <c r="G350" s="13" t="str">
        <f>REPT("Edge Detail",OR($C349="Doors",$C349="Drawers",$C349="Split Panels"))&amp;
REPT("Paint Option",$C349="Flat Panels")</f>
        <v/>
      </c>
      <c r="H350" s="27"/>
      <c r="J350" s="13" t="str">
        <f>REPT("Type",OR($C349="Doors",$C349="Split Panels"))&amp;
REPT("Runner1",$C349="Drawers")</f>
        <v/>
      </c>
      <c r="K350" s="27"/>
      <c r="M350" s="13" t="str">
        <f>REPT("Internal Height",($C349="Roller Doors"))&amp;REPT("Height",OR($C349="Doors",$C349="Drawers",$C349="Split Panels",$C349="Flat Panels"))</f>
        <v/>
      </c>
      <c r="N350" s="28"/>
      <c r="P350" s="64" t="str">
        <f>REPT("2",AND($C349="Drawers",$H353&gt;1))&amp;REPT("From Bottom",$C349="Doors")&amp;REPT("2",$F352="Pantry Door")</f>
        <v/>
      </c>
      <c r="Q350" s="26"/>
      <c r="R350" s="18"/>
      <c r="S350" s="67"/>
    </row>
    <row r="351" spans="2:19" s="13" customFormat="1" ht="12" x14ac:dyDescent="0.2">
      <c r="B351" s="65"/>
      <c r="C351" s="66"/>
      <c r="E351" s="13" t="str">
        <f>REPT("Gloss Level",OR($C349="Doors",$C349="Drawers",$C349="Split Panels",$C349="Capping",$C349="Flat Panels"))</f>
        <v/>
      </c>
      <c r="F351" s="27"/>
      <c r="G351" s="13" t="str">
        <f>REPT("Finger Pull",$C349="Doors")&amp;
REPT("Finger Pull",$C349="Drawers")&amp;
REPT("Paint Option",$C349="Split Panels")</f>
        <v/>
      </c>
      <c r="H351" s="27"/>
      <c r="J351" s="13" t="str">
        <f>REPT("Runner2",AND($C349="Drawers",$H353&gt;1))&amp;
REPT("A",$C349="Split Panels")</f>
        <v/>
      </c>
      <c r="K351" s="27"/>
      <c r="M351" s="13" t="str">
        <f>REPT("Internal Width",($C349="Roller Doors"))&amp;REPT("Width",OR($C349="Doors",$C349="Drawers",$C349="Split Panels",$C349="Flat Panels"))</f>
        <v/>
      </c>
      <c r="N351" s="28"/>
      <c r="P351" s="64" t="str">
        <f>REPT("3",AND($C349="Drawers",$H353&gt;2))&amp;REPT("3",$F352="Pantry Door")</f>
        <v/>
      </c>
      <c r="Q351" s="26"/>
      <c r="R351" s="18"/>
      <c r="S351" s="67"/>
    </row>
    <row r="352" spans="2:19" s="13" customFormat="1" ht="12" x14ac:dyDescent="0.2">
      <c r="B352" s="64"/>
      <c r="E352" s="13" t="str">
        <f>REPT("Type",$C349="Split Panels")</f>
        <v/>
      </c>
      <c r="F352" s="27"/>
      <c r="G352" s="13" t="str">
        <f>REPT("Paint - D/S",$C349="Doors")&amp;
REPT("Paint - D/S",$C349="Drawers")</f>
        <v/>
      </c>
      <c r="H352" s="27"/>
      <c r="J352" s="13" t="str">
        <f>REPT("Runner3",AND($C349="Drawers",$H353&gt;2))&amp;
REPT("B",$C349="Split Panels")</f>
        <v/>
      </c>
      <c r="K352" s="27"/>
      <c r="M352" s="13" t="str">
        <f>REPT("Frame Width",$C349="Roller Doors")</f>
        <v/>
      </c>
      <c r="N352" s="28"/>
      <c r="P352" s="64" t="str">
        <f>REPT("4",AND($C349="Drawers",$H353&gt;3))&amp;REPT("4",$F352="Pantry Door")</f>
        <v/>
      </c>
      <c r="Q352" s="26"/>
      <c r="S352" s="67"/>
    </row>
    <row r="353" spans="2:19" s="13" customFormat="1" ht="12" x14ac:dyDescent="0.2">
      <c r="B353" s="64"/>
      <c r="E353" s="13" t="str">
        <f>REPT("Mullion #",$C349="Split Panels")</f>
        <v/>
      </c>
      <c r="F353" s="27"/>
      <c r="G353" s="13" t="str">
        <f>REPT("Drawers No",$C349="Drawers")</f>
        <v/>
      </c>
      <c r="H353" s="27"/>
      <c r="J353" s="13" t="str">
        <f>REPT("Runner4",AND($C349="Drawers",$H353&gt;3))&amp;REPT("C",$C349="Split Panels")</f>
        <v/>
      </c>
      <c r="K353" s="27"/>
      <c r="N353" s="28"/>
      <c r="P353" s="64" t="str">
        <f>REPT("5",AND($C349="Drawers",$H353&gt;4))</f>
        <v/>
      </c>
      <c r="Q353" s="26"/>
      <c r="S353" s="67"/>
    </row>
    <row r="354" spans="2:19" s="13" customFormat="1" ht="12" x14ac:dyDescent="0.2">
      <c r="B354" s="64"/>
      <c r="F354" s="14"/>
      <c r="H354" s="60"/>
      <c r="K354" s="60"/>
      <c r="N354" s="59"/>
      <c r="P354" s="18"/>
      <c r="Q354" s="64"/>
    </row>
    <row r="355" spans="2:19" s="2" customFormat="1" ht="3" customHeight="1" x14ac:dyDescent="0.25">
      <c r="B355" s="16"/>
      <c r="H355" s="61"/>
      <c r="K355" s="61"/>
      <c r="N355" s="16"/>
      <c r="Q355" s="16"/>
    </row>
    <row r="356" spans="2:19" s="13" customFormat="1" ht="12" x14ac:dyDescent="0.2">
      <c r="B356" s="65">
        <v>49</v>
      </c>
      <c r="C356" s="66"/>
      <c r="E356" s="13" t="str">
        <f>REPT("Style",OR($C356="Doors",$C356="Drawers",$C356="Split Panels",$C356="Capping",$C356="Flat Panels")) &amp; REPT("Colour",$C356="Roller Doors")</f>
        <v/>
      </c>
      <c r="F356" s="27"/>
      <c r="G356" s="13" t="str">
        <f>REPT("Material",($C356&lt;&gt;"Capping"))</f>
        <v>Material</v>
      </c>
      <c r="H356" s="27"/>
      <c r="J356" s="13" t="str">
        <f>REPT("Hinge Drill Reference",$C356="Doors")&amp;
REPT("Configuration",$C356="Drawers")&amp;
REPT("Hinge Drill Reference",$C356="Frame Doors")&amp;
REPT("Hinge Drill Reference",$C356="Split Panels")</f>
        <v/>
      </c>
      <c r="K356" s="27"/>
      <c r="M356" s="13" t="str">
        <f>REPT("Quantity",$C356&lt;&gt;"Capping")&amp;REPT("3600mm Lengths",$C356="Capping")</f>
        <v>Quantity</v>
      </c>
      <c r="N356" s="28"/>
      <c r="P356" s="64" t="str">
        <f>REPT("1",$C356="Drawers")&amp;REPT("From Top",$C356="Doors")&amp;REPT("1",$F359="Pantry Door")</f>
        <v/>
      </c>
      <c r="Q356" s="26"/>
      <c r="R356" s="18"/>
      <c r="S356" s="67"/>
    </row>
    <row r="357" spans="2:19" s="13" customFormat="1" ht="12" x14ac:dyDescent="0.2">
      <c r="B357" s="65"/>
      <c r="C357" s="66"/>
      <c r="E357" s="13" t="str">
        <f>REPT("Colour",OR($C356="Doors",$C356="Drawers",$C356="Split Panels",$C356="Capping",$C356="Flat Panels")) &amp; REPT("Gloss Level",$C356="Roller Doors")</f>
        <v/>
      </c>
      <c r="F357" s="27"/>
      <c r="G357" s="13" t="str">
        <f>REPT("Edge Detail",OR($C356="Doors",$C356="Drawers",$C356="Split Panels"))&amp;
REPT("Paint Option",$C356="Flat Panels")</f>
        <v/>
      </c>
      <c r="H357" s="27"/>
      <c r="J357" s="13" t="str">
        <f>REPT("Type",OR($C356="Doors",$C356="Split Panels"))&amp;
REPT("Runner1",$C356="Drawers")</f>
        <v/>
      </c>
      <c r="K357" s="27"/>
      <c r="M357" s="13" t="str">
        <f>REPT("Internal Height",($C356="Roller Doors"))&amp;REPT("Height",OR($C356="Doors",$C356="Drawers",$C356="Split Panels",$C356="Flat Panels"))</f>
        <v/>
      </c>
      <c r="N357" s="28"/>
      <c r="P357" s="64" t="str">
        <f>REPT("2",AND($C356="Drawers",$H360&gt;1))&amp;REPT("From Bottom",$C356="Doors")&amp;REPT("2",$F359="Pantry Door")</f>
        <v/>
      </c>
      <c r="Q357" s="26"/>
      <c r="R357" s="18"/>
      <c r="S357" s="67"/>
    </row>
    <row r="358" spans="2:19" s="13" customFormat="1" ht="12" x14ac:dyDescent="0.2">
      <c r="B358" s="65"/>
      <c r="C358" s="66"/>
      <c r="E358" s="13" t="str">
        <f>REPT("Gloss Level",OR($C356="Doors",$C356="Drawers",$C356="Split Panels",$C356="Capping",$C356="Flat Panels"))</f>
        <v/>
      </c>
      <c r="F358" s="27"/>
      <c r="G358" s="13" t="str">
        <f>REPT("Finger Pull",$C356="Doors")&amp;
REPT("Finger Pull",$C356="Drawers")&amp;
REPT("Paint Option",$C356="Split Panels")</f>
        <v/>
      </c>
      <c r="H358" s="27"/>
      <c r="J358" s="13" t="str">
        <f>REPT("Runner2",AND($C356="Drawers",$H360&gt;1))&amp;
REPT("A",$C356="Split Panels")</f>
        <v/>
      </c>
      <c r="K358" s="27"/>
      <c r="M358" s="13" t="str">
        <f>REPT("Internal Width",($C356="Roller Doors"))&amp;REPT("Width",OR($C356="Doors",$C356="Drawers",$C356="Split Panels",$C356="Flat Panels"))</f>
        <v/>
      </c>
      <c r="N358" s="28"/>
      <c r="P358" s="64" t="str">
        <f>REPT("3",AND($C356="Drawers",$H360&gt;2))&amp;REPT("3",$F359="Pantry Door")</f>
        <v/>
      </c>
      <c r="Q358" s="26"/>
      <c r="R358" s="18"/>
      <c r="S358" s="67"/>
    </row>
    <row r="359" spans="2:19" s="13" customFormat="1" ht="12" x14ac:dyDescent="0.2">
      <c r="B359" s="64"/>
      <c r="E359" s="13" t="str">
        <f>REPT("Type",$C356="Split Panels")</f>
        <v/>
      </c>
      <c r="F359" s="27"/>
      <c r="G359" s="13" t="str">
        <f>REPT("Paint - D/S",$C356="Doors")&amp;
REPT("Paint - D/S",$C356="Drawers")</f>
        <v/>
      </c>
      <c r="H359" s="27"/>
      <c r="J359" s="13" t="str">
        <f>REPT("Runner3",AND($C356="Drawers",$H360&gt;2))&amp;
REPT("B",$C356="Split Panels")</f>
        <v/>
      </c>
      <c r="K359" s="27"/>
      <c r="M359" s="13" t="str">
        <f>REPT("Frame Width",$C356="Roller Doors")</f>
        <v/>
      </c>
      <c r="N359" s="28"/>
      <c r="P359" s="64" t="str">
        <f>REPT("4",AND($C356="Drawers",$H360&gt;3))&amp;REPT("4",$F359="Pantry Door")</f>
        <v/>
      </c>
      <c r="Q359" s="26"/>
      <c r="S359" s="67"/>
    </row>
    <row r="360" spans="2:19" s="13" customFormat="1" ht="12" x14ac:dyDescent="0.2">
      <c r="B360" s="64"/>
      <c r="E360" s="13" t="str">
        <f>REPT("Mullion #",$C356="Split Panels")</f>
        <v/>
      </c>
      <c r="F360" s="27"/>
      <c r="G360" s="13" t="str">
        <f>REPT("Drawers No",$C356="Drawers")</f>
        <v/>
      </c>
      <c r="H360" s="27"/>
      <c r="J360" s="13" t="str">
        <f>REPT("Runner4",AND($C356="Drawers",$H360&gt;3))&amp;REPT("C",$C356="Split Panels")</f>
        <v/>
      </c>
      <c r="K360" s="27"/>
      <c r="N360" s="28"/>
      <c r="P360" s="64" t="str">
        <f>REPT("5",AND($C356="Drawers",$H360&gt;4))</f>
        <v/>
      </c>
      <c r="Q360" s="26"/>
      <c r="S360" s="67"/>
    </row>
    <row r="361" spans="2:19" s="13" customFormat="1" ht="12" x14ac:dyDescent="0.2">
      <c r="B361" s="64"/>
      <c r="F361" s="14"/>
      <c r="H361" s="60"/>
      <c r="K361" s="60"/>
      <c r="N361" s="59"/>
      <c r="P361" s="18"/>
      <c r="Q361" s="64"/>
    </row>
    <row r="362" spans="2:19" s="2" customFormat="1" ht="3" customHeight="1" x14ac:dyDescent="0.25">
      <c r="B362" s="16"/>
      <c r="H362" s="61"/>
      <c r="K362" s="61"/>
      <c r="N362" s="16"/>
      <c r="Q362" s="16"/>
    </row>
    <row r="363" spans="2:19" s="13" customFormat="1" ht="12" x14ac:dyDescent="0.2">
      <c r="B363" s="65">
        <v>50</v>
      </c>
      <c r="C363" s="66"/>
      <c r="E363" s="13" t="str">
        <f>REPT("Style",OR($C363="Doors",$C363="Drawers",$C363="Split Panels",$C363="Capping",$C363="Flat Panels")) &amp; REPT("Colour",$C363="Roller Doors")</f>
        <v/>
      </c>
      <c r="F363" s="27"/>
      <c r="G363" s="13" t="str">
        <f>REPT("Material",($C363&lt;&gt;"Capping"))</f>
        <v>Material</v>
      </c>
      <c r="H363" s="27"/>
      <c r="J363" s="13" t="str">
        <f>REPT("Hinge Drill Reference",$C363="Doors")&amp;
REPT("Configuration",$C363="Drawers")&amp;
REPT("Hinge Drill Reference",$C363="Frame Doors")&amp;
REPT("Hinge Drill Reference",$C363="Split Panels")</f>
        <v/>
      </c>
      <c r="K363" s="27"/>
      <c r="M363" s="13" t="str">
        <f>REPT("Quantity",$C363&lt;&gt;"Capping")&amp;REPT("3600mm Lengths",$C363="Capping")</f>
        <v>Quantity</v>
      </c>
      <c r="N363" s="28"/>
      <c r="P363" s="64" t="str">
        <f>REPT("1",$C363="Drawers")&amp;REPT("From Top",$C363="Doors")&amp;REPT("1",$F366="Pantry Door")</f>
        <v/>
      </c>
      <c r="Q363" s="26"/>
      <c r="R363" s="18"/>
      <c r="S363" s="67"/>
    </row>
    <row r="364" spans="2:19" s="13" customFormat="1" ht="12" x14ac:dyDescent="0.2">
      <c r="B364" s="65"/>
      <c r="C364" s="66"/>
      <c r="E364" s="13" t="str">
        <f>REPT("Colour",OR($C363="Doors",$C363="Drawers",$C363="Split Panels",$C363="Capping",$C363="Flat Panels")) &amp; REPT("Gloss Level",$C363="Roller Doors")</f>
        <v/>
      </c>
      <c r="F364" s="27"/>
      <c r="G364" s="13" t="str">
        <f>REPT("Edge Detail",OR($C363="Doors",$C363="Drawers",$C363="Split Panels"))&amp;
REPT("Paint Option",$C363="Flat Panels")</f>
        <v/>
      </c>
      <c r="H364" s="27"/>
      <c r="J364" s="13" t="str">
        <f>REPT("Type",OR($C363="Doors",$C363="Split Panels"))&amp;
REPT("Runner1",$C363="Drawers")</f>
        <v/>
      </c>
      <c r="K364" s="27"/>
      <c r="M364" s="13" t="str">
        <f>REPT("Internal Height",($C363="Roller Doors"))&amp;REPT("Height",OR($C363="Doors",$C363="Drawers",$C363="Split Panels",$C363="Flat Panels"))</f>
        <v/>
      </c>
      <c r="N364" s="28"/>
      <c r="P364" s="64" t="str">
        <f>REPT("2",AND($C363="Drawers",$H367&gt;1))&amp;REPT("From Bottom",$C363="Doors")&amp;REPT("2",$F366="Pantry Door")</f>
        <v/>
      </c>
      <c r="Q364" s="26"/>
      <c r="R364" s="18"/>
      <c r="S364" s="67"/>
    </row>
    <row r="365" spans="2:19" s="13" customFormat="1" ht="12" x14ac:dyDescent="0.2">
      <c r="B365" s="65"/>
      <c r="C365" s="66"/>
      <c r="E365" s="13" t="str">
        <f>REPT("Gloss Level",OR($C363="Doors",$C363="Drawers",$C363="Split Panels",$C363="Capping",$C363="Flat Panels"))</f>
        <v/>
      </c>
      <c r="F365" s="27"/>
      <c r="G365" s="13" t="str">
        <f>REPT("Finger Pull",$C363="Doors")&amp;
REPT("Finger Pull",$C363="Drawers")&amp;
REPT("Paint Option",$C363="Split Panels")</f>
        <v/>
      </c>
      <c r="H365" s="27"/>
      <c r="J365" s="13" t="str">
        <f>REPT("Runner2",AND($C363="Drawers",$H367&gt;1))&amp;
REPT("A",$C363="Split Panels")</f>
        <v/>
      </c>
      <c r="K365" s="27"/>
      <c r="M365" s="13" t="str">
        <f>REPT("Internal Width",($C363="Roller Doors"))&amp;REPT("Width",OR($C363="Doors",$C363="Drawers",$C363="Split Panels",$C363="Flat Panels"))</f>
        <v/>
      </c>
      <c r="N365" s="28"/>
      <c r="P365" s="64" t="str">
        <f>REPT("3",AND($C363="Drawers",$H367&gt;2))&amp;REPT("3",$F366="Pantry Door")</f>
        <v/>
      </c>
      <c r="Q365" s="26"/>
      <c r="R365" s="18"/>
      <c r="S365" s="67"/>
    </row>
    <row r="366" spans="2:19" s="13" customFormat="1" ht="12" x14ac:dyDescent="0.2">
      <c r="B366" s="64"/>
      <c r="E366" s="13" t="str">
        <f>REPT("Type",$C363="Split Panels")</f>
        <v/>
      </c>
      <c r="F366" s="27"/>
      <c r="G366" s="13" t="str">
        <f>REPT("Paint - D/S",$C363="Doors")&amp;
REPT("Paint - D/S",$C363="Drawers")</f>
        <v/>
      </c>
      <c r="H366" s="27"/>
      <c r="J366" s="13" t="str">
        <f>REPT("Runner3",AND($C363="Drawers",$H367&gt;2))&amp;
REPT("B",$C363="Split Panels")</f>
        <v/>
      </c>
      <c r="K366" s="27"/>
      <c r="M366" s="13" t="str">
        <f>REPT("Frame Width",$C363="Roller Doors")</f>
        <v/>
      </c>
      <c r="N366" s="28"/>
      <c r="P366" s="64" t="str">
        <f>REPT("4",AND($C363="Drawers",$H367&gt;3))&amp;REPT("4",$F366="Pantry Door")</f>
        <v/>
      </c>
      <c r="Q366" s="26"/>
      <c r="S366" s="67"/>
    </row>
    <row r="367" spans="2:19" s="13" customFormat="1" ht="12" x14ac:dyDescent="0.2">
      <c r="B367" s="64"/>
      <c r="E367" s="13" t="str">
        <f>REPT("Mullion #",$C363="Split Panels")</f>
        <v/>
      </c>
      <c r="F367" s="27"/>
      <c r="G367" s="13" t="str">
        <f>REPT("Drawers No",$C363="Drawers")</f>
        <v/>
      </c>
      <c r="H367" s="27"/>
      <c r="J367" s="13" t="str">
        <f>REPT("Runner4",AND($C363="Drawers",$H367&gt;3))&amp;REPT("C",$C363="Split Panels")</f>
        <v/>
      </c>
      <c r="K367" s="27"/>
      <c r="N367" s="28"/>
      <c r="P367" s="64" t="str">
        <f>REPT("5",AND($C363="Drawers",$H367&gt;4))</f>
        <v/>
      </c>
      <c r="Q367" s="26"/>
      <c r="S367" s="67"/>
    </row>
    <row r="368" spans="2:19" s="13" customFormat="1" ht="12" x14ac:dyDescent="0.2">
      <c r="B368" s="64"/>
      <c r="F368" s="14"/>
      <c r="H368" s="60"/>
      <c r="K368" s="60"/>
      <c r="N368" s="59"/>
      <c r="P368" s="18"/>
      <c r="Q368" s="64"/>
    </row>
    <row r="369" spans="2:17" s="2" customFormat="1" ht="3" customHeight="1" x14ac:dyDescent="0.25">
      <c r="B369" s="16"/>
      <c r="H369" s="61"/>
      <c r="K369" s="61"/>
      <c r="N369" s="16"/>
      <c r="Q369" s="16"/>
    </row>
  </sheetData>
  <sheetProtection algorithmName="SHA-512" hashValue="s0Rmrh1hElNsM8BYpT89v0plNbrH3yY6y+tO/PnDv4sj4Wn897blD65aWGYXi08Rc0uK+WLaTLsXt4yzbHqJ5Q==" saltValue="YiXbEnrkOVGgjZKQZq7tvA==" spinCount="100000" sheet="1" objects="1" scenarios="1"/>
  <dataConsolidate/>
  <mergeCells count="170">
    <mergeCell ref="B363:B365"/>
    <mergeCell ref="C363:C365"/>
    <mergeCell ref="S363:S367"/>
    <mergeCell ref="B342:B344"/>
    <mergeCell ref="C342:C344"/>
    <mergeCell ref="S342:S346"/>
    <mergeCell ref="B349:B351"/>
    <mergeCell ref="C349:C351"/>
    <mergeCell ref="S349:S353"/>
    <mergeCell ref="B356:B358"/>
    <mergeCell ref="C356:C358"/>
    <mergeCell ref="S356:S360"/>
    <mergeCell ref="B321:B323"/>
    <mergeCell ref="C321:C323"/>
    <mergeCell ref="S321:S325"/>
    <mergeCell ref="B328:B330"/>
    <mergeCell ref="C328:C330"/>
    <mergeCell ref="S328:S332"/>
    <mergeCell ref="B335:B337"/>
    <mergeCell ref="C335:C337"/>
    <mergeCell ref="S335:S339"/>
    <mergeCell ref="B300:B302"/>
    <mergeCell ref="C300:C302"/>
    <mergeCell ref="S300:S304"/>
    <mergeCell ref="B307:B309"/>
    <mergeCell ref="C307:C309"/>
    <mergeCell ref="S307:S311"/>
    <mergeCell ref="B314:B316"/>
    <mergeCell ref="C314:C316"/>
    <mergeCell ref="S314:S318"/>
    <mergeCell ref="B279:B281"/>
    <mergeCell ref="C279:C281"/>
    <mergeCell ref="S279:S283"/>
    <mergeCell ref="B286:B288"/>
    <mergeCell ref="C286:C288"/>
    <mergeCell ref="S286:S290"/>
    <mergeCell ref="B293:B295"/>
    <mergeCell ref="C293:C295"/>
    <mergeCell ref="S293:S297"/>
    <mergeCell ref="B258:B260"/>
    <mergeCell ref="C258:C260"/>
    <mergeCell ref="S258:S262"/>
    <mergeCell ref="B265:B267"/>
    <mergeCell ref="C265:C267"/>
    <mergeCell ref="S265:S269"/>
    <mergeCell ref="B272:B274"/>
    <mergeCell ref="C272:C274"/>
    <mergeCell ref="S272:S276"/>
    <mergeCell ref="B237:B239"/>
    <mergeCell ref="C237:C239"/>
    <mergeCell ref="S237:S241"/>
    <mergeCell ref="B244:B246"/>
    <mergeCell ref="C244:C246"/>
    <mergeCell ref="S244:S248"/>
    <mergeCell ref="B251:B253"/>
    <mergeCell ref="C251:C253"/>
    <mergeCell ref="S251:S255"/>
    <mergeCell ref="G5:H6"/>
    <mergeCell ref="B2:F2"/>
    <mergeCell ref="P17:Q17"/>
    <mergeCell ref="J16:K16"/>
    <mergeCell ref="B6:E6"/>
    <mergeCell ref="P4:S5"/>
    <mergeCell ref="G3:H4"/>
    <mergeCell ref="G7:H7"/>
    <mergeCell ref="G8:H8"/>
    <mergeCell ref="K7:L7"/>
    <mergeCell ref="K3:K5"/>
    <mergeCell ref="P12:Q12"/>
    <mergeCell ref="G12:H12"/>
    <mergeCell ref="B27:B29"/>
    <mergeCell ref="C27:C29"/>
    <mergeCell ref="S27:S31"/>
    <mergeCell ref="B34:B36"/>
    <mergeCell ref="C34:C36"/>
    <mergeCell ref="S34:S38"/>
    <mergeCell ref="G13:H13"/>
    <mergeCell ref="P18:Q18"/>
    <mergeCell ref="M16:N16"/>
    <mergeCell ref="E18:H18"/>
    <mergeCell ref="J18:K18"/>
    <mergeCell ref="M18:N18"/>
    <mergeCell ref="B16:H16"/>
    <mergeCell ref="S20:S24"/>
    <mergeCell ref="C20:C22"/>
    <mergeCell ref="B20:B22"/>
    <mergeCell ref="B55:B57"/>
    <mergeCell ref="C55:C57"/>
    <mergeCell ref="S55:S59"/>
    <mergeCell ref="B62:B64"/>
    <mergeCell ref="C62:C64"/>
    <mergeCell ref="S62:S66"/>
    <mergeCell ref="B41:B43"/>
    <mergeCell ref="C41:C43"/>
    <mergeCell ref="S41:S45"/>
    <mergeCell ref="B48:B50"/>
    <mergeCell ref="C48:C50"/>
    <mergeCell ref="S48:S52"/>
    <mergeCell ref="B83:B85"/>
    <mergeCell ref="C83:C85"/>
    <mergeCell ref="S83:S87"/>
    <mergeCell ref="B90:B92"/>
    <mergeCell ref="C90:C92"/>
    <mergeCell ref="S90:S94"/>
    <mergeCell ref="B69:B71"/>
    <mergeCell ref="C69:C71"/>
    <mergeCell ref="S69:S73"/>
    <mergeCell ref="B76:B78"/>
    <mergeCell ref="C76:C78"/>
    <mergeCell ref="S76:S80"/>
    <mergeCell ref="B111:B113"/>
    <mergeCell ref="C111:C113"/>
    <mergeCell ref="S111:S115"/>
    <mergeCell ref="B118:B120"/>
    <mergeCell ref="C118:C120"/>
    <mergeCell ref="S118:S122"/>
    <mergeCell ref="B97:B99"/>
    <mergeCell ref="C97:C99"/>
    <mergeCell ref="S97:S101"/>
    <mergeCell ref="B104:B106"/>
    <mergeCell ref="C104:C106"/>
    <mergeCell ref="S104:S108"/>
    <mergeCell ref="B139:B141"/>
    <mergeCell ref="C139:C141"/>
    <mergeCell ref="S139:S143"/>
    <mergeCell ref="B146:B148"/>
    <mergeCell ref="C146:C148"/>
    <mergeCell ref="S146:S150"/>
    <mergeCell ref="B125:B127"/>
    <mergeCell ref="C125:C127"/>
    <mergeCell ref="S125:S129"/>
    <mergeCell ref="B132:B134"/>
    <mergeCell ref="C132:C134"/>
    <mergeCell ref="S132:S136"/>
    <mergeCell ref="B167:B169"/>
    <mergeCell ref="C167:C169"/>
    <mergeCell ref="S167:S171"/>
    <mergeCell ref="B174:B176"/>
    <mergeCell ref="C174:C176"/>
    <mergeCell ref="S174:S178"/>
    <mergeCell ref="B153:B155"/>
    <mergeCell ref="C153:C155"/>
    <mergeCell ref="S153:S157"/>
    <mergeCell ref="B160:B162"/>
    <mergeCell ref="C160:C162"/>
    <mergeCell ref="S160:S164"/>
    <mergeCell ref="B195:B197"/>
    <mergeCell ref="C195:C197"/>
    <mergeCell ref="S195:S199"/>
    <mergeCell ref="B202:B204"/>
    <mergeCell ref="C202:C204"/>
    <mergeCell ref="S202:S206"/>
    <mergeCell ref="B181:B183"/>
    <mergeCell ref="C181:C183"/>
    <mergeCell ref="S181:S185"/>
    <mergeCell ref="B188:B190"/>
    <mergeCell ref="C188:C190"/>
    <mergeCell ref="S188:S192"/>
    <mergeCell ref="B223:B225"/>
    <mergeCell ref="C223:C225"/>
    <mergeCell ref="S223:S227"/>
    <mergeCell ref="B230:B232"/>
    <mergeCell ref="C230:C232"/>
    <mergeCell ref="S230:S234"/>
    <mergeCell ref="B209:B211"/>
    <mergeCell ref="C209:C211"/>
    <mergeCell ref="S209:S213"/>
    <mergeCell ref="B216:B218"/>
    <mergeCell ref="C216:C218"/>
    <mergeCell ref="S216:S220"/>
  </mergeCells>
  <conditionalFormatting sqref="F22">
    <cfRule type="expression" dxfId="1199" priority="2380">
      <formula>$E22&lt;&gt;""</formula>
    </cfRule>
  </conditionalFormatting>
  <conditionalFormatting sqref="F23">
    <cfRule type="expression" dxfId="1198" priority="2379">
      <formula>$E23&lt;&gt;""</formula>
    </cfRule>
  </conditionalFormatting>
  <conditionalFormatting sqref="F24">
    <cfRule type="expression" dxfId="1197" priority="2378">
      <formula>$E24&lt;&gt;""</formula>
    </cfRule>
  </conditionalFormatting>
  <conditionalFormatting sqref="F21">
    <cfRule type="expression" dxfId="1196" priority="2377">
      <formula>$E21&lt;&gt;""</formula>
    </cfRule>
  </conditionalFormatting>
  <conditionalFormatting sqref="F20">
    <cfRule type="expression" dxfId="1195" priority="2376">
      <formula>$E20&lt;&gt;""</formula>
    </cfRule>
  </conditionalFormatting>
  <conditionalFormatting sqref="H20">
    <cfRule type="expression" dxfId="1194" priority="2375">
      <formula>$G20&lt;&gt;""</formula>
    </cfRule>
  </conditionalFormatting>
  <conditionalFormatting sqref="H21">
    <cfRule type="expression" dxfId="1193" priority="2374">
      <formula>$G21&lt;&gt;""</formula>
    </cfRule>
  </conditionalFormatting>
  <conditionalFormatting sqref="H22">
    <cfRule type="expression" dxfId="1192" priority="2373">
      <formula>$G22&lt;&gt;""</formula>
    </cfRule>
  </conditionalFormatting>
  <conditionalFormatting sqref="H23">
    <cfRule type="expression" dxfId="1191" priority="2372">
      <formula>$G23&lt;&gt;""</formula>
    </cfRule>
  </conditionalFormatting>
  <conditionalFormatting sqref="H24">
    <cfRule type="expression" dxfId="1190" priority="2371">
      <formula>$G24&lt;&gt;""</formula>
    </cfRule>
  </conditionalFormatting>
  <conditionalFormatting sqref="K20">
    <cfRule type="expression" dxfId="1189" priority="2370">
      <formula>$J20&lt;&gt;""</formula>
    </cfRule>
  </conditionalFormatting>
  <conditionalFormatting sqref="K21">
    <cfRule type="expression" dxfId="1188" priority="2369">
      <formula>$J21&lt;&gt;""</formula>
    </cfRule>
  </conditionalFormatting>
  <conditionalFormatting sqref="K22">
    <cfRule type="expression" dxfId="1187" priority="2368">
      <formula>$J22&lt;&gt;""</formula>
    </cfRule>
  </conditionalFormatting>
  <conditionalFormatting sqref="K23">
    <cfRule type="expression" dxfId="1186" priority="2367">
      <formula>$J23&lt;&gt;""</formula>
    </cfRule>
  </conditionalFormatting>
  <conditionalFormatting sqref="K24">
    <cfRule type="expression" dxfId="1185" priority="2366">
      <formula>$J24&lt;&gt;""</formula>
    </cfRule>
  </conditionalFormatting>
  <conditionalFormatting sqref="N20">
    <cfRule type="expression" dxfId="1184" priority="2365">
      <formula>$M20&lt;&gt;""</formula>
    </cfRule>
  </conditionalFormatting>
  <conditionalFormatting sqref="N21">
    <cfRule type="expression" dxfId="1183" priority="2364">
      <formula>$M21&lt;&gt;""</formula>
    </cfRule>
  </conditionalFormatting>
  <conditionalFormatting sqref="N22">
    <cfRule type="expression" dxfId="1182" priority="2363">
      <formula>$M22&lt;&gt;""</formula>
    </cfRule>
  </conditionalFormatting>
  <conditionalFormatting sqref="N23">
    <cfRule type="expression" dxfId="1181" priority="2362">
      <formula>$M23&lt;&gt;""</formula>
    </cfRule>
  </conditionalFormatting>
  <conditionalFormatting sqref="Q20">
    <cfRule type="expression" dxfId="1180" priority="2361">
      <formula>$P20&lt;&gt;""</formula>
    </cfRule>
  </conditionalFormatting>
  <conditionalFormatting sqref="Q21">
    <cfRule type="expression" dxfId="1179" priority="2356">
      <formula>$P21&lt;&gt;""</formula>
    </cfRule>
  </conditionalFormatting>
  <conditionalFormatting sqref="Q22">
    <cfRule type="expression" dxfId="1178" priority="2355">
      <formula>$P22&lt;&gt;""</formula>
    </cfRule>
  </conditionalFormatting>
  <conditionalFormatting sqref="Q23">
    <cfRule type="expression" dxfId="1177" priority="2354">
      <formula>$P23&lt;&gt;""</formula>
    </cfRule>
  </conditionalFormatting>
  <conditionalFormatting sqref="Q24">
    <cfRule type="expression" dxfId="1176" priority="2353">
      <formula>$P24&lt;&gt;""</formula>
    </cfRule>
  </conditionalFormatting>
  <conditionalFormatting sqref="F29">
    <cfRule type="expression" dxfId="1175" priority="1176">
      <formula>$E29&lt;&gt;""</formula>
    </cfRule>
  </conditionalFormatting>
  <conditionalFormatting sqref="F30">
    <cfRule type="expression" dxfId="1174" priority="1175">
      <formula>$E30&lt;&gt;""</formula>
    </cfRule>
  </conditionalFormatting>
  <conditionalFormatting sqref="F31">
    <cfRule type="expression" dxfId="1173" priority="1174">
      <formula>$E31&lt;&gt;""</formula>
    </cfRule>
  </conditionalFormatting>
  <conditionalFormatting sqref="F28">
    <cfRule type="expression" dxfId="1172" priority="1173">
      <formula>$E28&lt;&gt;""</formula>
    </cfRule>
  </conditionalFormatting>
  <conditionalFormatting sqref="F27">
    <cfRule type="expression" dxfId="1171" priority="1172">
      <formula>$E27&lt;&gt;""</formula>
    </cfRule>
  </conditionalFormatting>
  <conditionalFormatting sqref="H27">
    <cfRule type="expression" dxfId="1170" priority="1171">
      <formula>$G27&lt;&gt;""</formula>
    </cfRule>
  </conditionalFormatting>
  <conditionalFormatting sqref="H28">
    <cfRule type="expression" dxfId="1169" priority="1170">
      <formula>$G28&lt;&gt;""</formula>
    </cfRule>
  </conditionalFormatting>
  <conditionalFormatting sqref="H29">
    <cfRule type="expression" dxfId="1168" priority="1169">
      <formula>$G29&lt;&gt;""</formula>
    </cfRule>
  </conditionalFormatting>
  <conditionalFormatting sqref="H30">
    <cfRule type="expression" dxfId="1167" priority="1168">
      <formula>$G30&lt;&gt;""</formula>
    </cfRule>
  </conditionalFormatting>
  <conditionalFormatting sqref="H31">
    <cfRule type="expression" dxfId="1166" priority="1167">
      <formula>$G31&lt;&gt;""</formula>
    </cfRule>
  </conditionalFormatting>
  <conditionalFormatting sqref="K27">
    <cfRule type="expression" dxfId="1165" priority="1166">
      <formula>$J27&lt;&gt;""</formula>
    </cfRule>
  </conditionalFormatting>
  <conditionalFormatting sqref="K28">
    <cfRule type="expression" dxfId="1164" priority="1165">
      <formula>$J28&lt;&gt;""</formula>
    </cfRule>
  </conditionalFormatting>
  <conditionalFormatting sqref="K29">
    <cfRule type="expression" dxfId="1163" priority="1164">
      <formula>$J29&lt;&gt;""</formula>
    </cfRule>
  </conditionalFormatting>
  <conditionalFormatting sqref="K30">
    <cfRule type="expression" dxfId="1162" priority="1163">
      <formula>$J30&lt;&gt;""</formula>
    </cfRule>
  </conditionalFormatting>
  <conditionalFormatting sqref="K31">
    <cfRule type="expression" dxfId="1161" priority="1162">
      <formula>$J31&lt;&gt;""</formula>
    </cfRule>
  </conditionalFormatting>
  <conditionalFormatting sqref="N27">
    <cfRule type="expression" dxfId="1160" priority="1161">
      <formula>$M27&lt;&gt;""</formula>
    </cfRule>
  </conditionalFormatting>
  <conditionalFormatting sqref="N28">
    <cfRule type="expression" dxfId="1159" priority="1160">
      <formula>$M28&lt;&gt;""</formula>
    </cfRule>
  </conditionalFormatting>
  <conditionalFormatting sqref="N29">
    <cfRule type="expression" dxfId="1158" priority="1159">
      <formula>$M29&lt;&gt;""</formula>
    </cfRule>
  </conditionalFormatting>
  <conditionalFormatting sqref="N30">
    <cfRule type="expression" dxfId="1157" priority="1158">
      <formula>$M30&lt;&gt;""</formula>
    </cfRule>
  </conditionalFormatting>
  <conditionalFormatting sqref="Q27">
    <cfRule type="expression" dxfId="1156" priority="1157">
      <formula>$P27&lt;&gt;""</formula>
    </cfRule>
  </conditionalFormatting>
  <conditionalFormatting sqref="Q28">
    <cfRule type="expression" dxfId="1155" priority="1156">
      <formula>$P28&lt;&gt;""</formula>
    </cfRule>
  </conditionalFormatting>
  <conditionalFormatting sqref="Q29">
    <cfRule type="expression" dxfId="1154" priority="1155">
      <formula>$P29&lt;&gt;""</formula>
    </cfRule>
  </conditionalFormatting>
  <conditionalFormatting sqref="Q30">
    <cfRule type="expression" dxfId="1153" priority="1154">
      <formula>$P30&lt;&gt;""</formula>
    </cfRule>
  </conditionalFormatting>
  <conditionalFormatting sqref="Q31">
    <cfRule type="expression" dxfId="1152" priority="1153">
      <formula>$P31&lt;&gt;""</formula>
    </cfRule>
  </conditionalFormatting>
  <conditionalFormatting sqref="F36">
    <cfRule type="expression" dxfId="1151" priority="1152">
      <formula>$E36&lt;&gt;""</formula>
    </cfRule>
  </conditionalFormatting>
  <conditionalFormatting sqref="F37">
    <cfRule type="expression" dxfId="1150" priority="1151">
      <formula>$E37&lt;&gt;""</formula>
    </cfRule>
  </conditionalFormatting>
  <conditionalFormatting sqref="F38">
    <cfRule type="expression" dxfId="1149" priority="1150">
      <formula>$E38&lt;&gt;""</formula>
    </cfRule>
  </conditionalFormatting>
  <conditionalFormatting sqref="F35">
    <cfRule type="expression" dxfId="1148" priority="1149">
      <formula>$E35&lt;&gt;""</formula>
    </cfRule>
  </conditionalFormatting>
  <conditionalFormatting sqref="F34">
    <cfRule type="expression" dxfId="1147" priority="1148">
      <formula>$E34&lt;&gt;""</formula>
    </cfRule>
  </conditionalFormatting>
  <conditionalFormatting sqref="H34">
    <cfRule type="expression" dxfId="1146" priority="1147">
      <formula>$G34&lt;&gt;""</formula>
    </cfRule>
  </conditionalFormatting>
  <conditionalFormatting sqref="H35">
    <cfRule type="expression" dxfId="1145" priority="1146">
      <formula>$G35&lt;&gt;""</formula>
    </cfRule>
  </conditionalFormatting>
  <conditionalFormatting sqref="H36">
    <cfRule type="expression" dxfId="1144" priority="1145">
      <formula>$G36&lt;&gt;""</formula>
    </cfRule>
  </conditionalFormatting>
  <conditionalFormatting sqref="H37">
    <cfRule type="expression" dxfId="1143" priority="1144">
      <formula>$G37&lt;&gt;""</formula>
    </cfRule>
  </conditionalFormatting>
  <conditionalFormatting sqref="H38">
    <cfRule type="expression" dxfId="1142" priority="1143">
      <formula>$G38&lt;&gt;""</formula>
    </cfRule>
  </conditionalFormatting>
  <conditionalFormatting sqref="K34">
    <cfRule type="expression" dxfId="1141" priority="1142">
      <formula>$J34&lt;&gt;""</formula>
    </cfRule>
  </conditionalFormatting>
  <conditionalFormatting sqref="K35">
    <cfRule type="expression" dxfId="1140" priority="1141">
      <formula>$J35&lt;&gt;""</formula>
    </cfRule>
  </conditionalFormatting>
  <conditionalFormatting sqref="K36">
    <cfRule type="expression" dxfId="1139" priority="1140">
      <formula>$J36&lt;&gt;""</formula>
    </cfRule>
  </conditionalFormatting>
  <conditionalFormatting sqref="K37">
    <cfRule type="expression" dxfId="1138" priority="1139">
      <formula>$J37&lt;&gt;""</formula>
    </cfRule>
  </conditionalFormatting>
  <conditionalFormatting sqref="K38">
    <cfRule type="expression" dxfId="1137" priority="1138">
      <formula>$J38&lt;&gt;""</formula>
    </cfRule>
  </conditionalFormatting>
  <conditionalFormatting sqref="N34">
    <cfRule type="expression" dxfId="1136" priority="1137">
      <formula>$M34&lt;&gt;""</formula>
    </cfRule>
  </conditionalFormatting>
  <conditionalFormatting sqref="N35">
    <cfRule type="expression" dxfId="1135" priority="1136">
      <formula>$M35&lt;&gt;""</formula>
    </cfRule>
  </conditionalFormatting>
  <conditionalFormatting sqref="N36">
    <cfRule type="expression" dxfId="1134" priority="1135">
      <formula>$M36&lt;&gt;""</formula>
    </cfRule>
  </conditionalFormatting>
  <conditionalFormatting sqref="N37">
    <cfRule type="expression" dxfId="1133" priority="1134">
      <formula>$M37&lt;&gt;""</formula>
    </cfRule>
  </conditionalFormatting>
  <conditionalFormatting sqref="Q34">
    <cfRule type="expression" dxfId="1132" priority="1133">
      <formula>$P34&lt;&gt;""</formula>
    </cfRule>
  </conditionalFormatting>
  <conditionalFormatting sqref="Q35">
    <cfRule type="expression" dxfId="1131" priority="1132">
      <formula>$P35&lt;&gt;""</formula>
    </cfRule>
  </conditionalFormatting>
  <conditionalFormatting sqref="Q36">
    <cfRule type="expression" dxfId="1130" priority="1131">
      <formula>$P36&lt;&gt;""</formula>
    </cfRule>
  </conditionalFormatting>
  <conditionalFormatting sqref="Q37">
    <cfRule type="expression" dxfId="1129" priority="1130">
      <formula>$P37&lt;&gt;""</formula>
    </cfRule>
  </conditionalFormatting>
  <conditionalFormatting sqref="Q38">
    <cfRule type="expression" dxfId="1128" priority="1129">
      <formula>$P38&lt;&gt;""</formula>
    </cfRule>
  </conditionalFormatting>
  <conditionalFormatting sqref="F43">
    <cfRule type="expression" dxfId="1127" priority="1128">
      <formula>$E43&lt;&gt;""</formula>
    </cfRule>
  </conditionalFormatting>
  <conditionalFormatting sqref="F44">
    <cfRule type="expression" dxfId="1126" priority="1127">
      <formula>$E44&lt;&gt;""</formula>
    </cfRule>
  </conditionalFormatting>
  <conditionalFormatting sqref="F45">
    <cfRule type="expression" dxfId="1125" priority="1126">
      <formula>$E45&lt;&gt;""</formula>
    </cfRule>
  </conditionalFormatting>
  <conditionalFormatting sqref="F42">
    <cfRule type="expression" dxfId="1124" priority="1125">
      <formula>$E42&lt;&gt;""</formula>
    </cfRule>
  </conditionalFormatting>
  <conditionalFormatting sqref="F41">
    <cfRule type="expression" dxfId="1123" priority="1124">
      <formula>$E41&lt;&gt;""</formula>
    </cfRule>
  </conditionalFormatting>
  <conditionalFormatting sqref="H41">
    <cfRule type="expression" dxfId="1122" priority="1123">
      <formula>$G41&lt;&gt;""</formula>
    </cfRule>
  </conditionalFormatting>
  <conditionalFormatting sqref="H42">
    <cfRule type="expression" dxfId="1121" priority="1122">
      <formula>$G42&lt;&gt;""</formula>
    </cfRule>
  </conditionalFormatting>
  <conditionalFormatting sqref="H43">
    <cfRule type="expression" dxfId="1120" priority="1121">
      <formula>$G43&lt;&gt;""</formula>
    </cfRule>
  </conditionalFormatting>
  <conditionalFormatting sqref="H44">
    <cfRule type="expression" dxfId="1119" priority="1120">
      <formula>$G44&lt;&gt;""</formula>
    </cfRule>
  </conditionalFormatting>
  <conditionalFormatting sqref="H45">
    <cfRule type="expression" dxfId="1118" priority="1119">
      <formula>$G45&lt;&gt;""</formula>
    </cfRule>
  </conditionalFormatting>
  <conditionalFormatting sqref="K41">
    <cfRule type="expression" dxfId="1117" priority="1118">
      <formula>$J41&lt;&gt;""</formula>
    </cfRule>
  </conditionalFormatting>
  <conditionalFormatting sqref="K42">
    <cfRule type="expression" dxfId="1116" priority="1117">
      <formula>$J42&lt;&gt;""</formula>
    </cfRule>
  </conditionalFormatting>
  <conditionalFormatting sqref="K43">
    <cfRule type="expression" dxfId="1115" priority="1116">
      <formula>$J43&lt;&gt;""</formula>
    </cfRule>
  </conditionalFormatting>
  <conditionalFormatting sqref="K44">
    <cfRule type="expression" dxfId="1114" priority="1115">
      <formula>$J44&lt;&gt;""</formula>
    </cfRule>
  </conditionalFormatting>
  <conditionalFormatting sqref="K45">
    <cfRule type="expression" dxfId="1113" priority="1114">
      <formula>$J45&lt;&gt;""</formula>
    </cfRule>
  </conditionalFormatting>
  <conditionalFormatting sqref="N41">
    <cfRule type="expression" dxfId="1112" priority="1113">
      <formula>$M41&lt;&gt;""</formula>
    </cfRule>
  </conditionalFormatting>
  <conditionalFormatting sqref="N42">
    <cfRule type="expression" dxfId="1111" priority="1112">
      <formula>$M42&lt;&gt;""</formula>
    </cfRule>
  </conditionalFormatting>
  <conditionalFormatting sqref="N43">
    <cfRule type="expression" dxfId="1110" priority="1111">
      <formula>$M43&lt;&gt;""</formula>
    </cfRule>
  </conditionalFormatting>
  <conditionalFormatting sqref="N44">
    <cfRule type="expression" dxfId="1109" priority="1110">
      <formula>$M44&lt;&gt;""</formula>
    </cfRule>
  </conditionalFormatting>
  <conditionalFormatting sqref="Q41">
    <cfRule type="expression" dxfId="1108" priority="1109">
      <formula>$P41&lt;&gt;""</formula>
    </cfRule>
  </conditionalFormatting>
  <conditionalFormatting sqref="Q42">
    <cfRule type="expression" dxfId="1107" priority="1108">
      <formula>$P42&lt;&gt;""</formula>
    </cfRule>
  </conditionalFormatting>
  <conditionalFormatting sqref="Q43">
    <cfRule type="expression" dxfId="1106" priority="1107">
      <formula>$P43&lt;&gt;""</formula>
    </cfRule>
  </conditionalFormatting>
  <conditionalFormatting sqref="Q44">
    <cfRule type="expression" dxfId="1105" priority="1106">
      <formula>$P44&lt;&gt;""</formula>
    </cfRule>
  </conditionalFormatting>
  <conditionalFormatting sqref="Q45">
    <cfRule type="expression" dxfId="1104" priority="1105">
      <formula>$P45&lt;&gt;""</formula>
    </cfRule>
  </conditionalFormatting>
  <conditionalFormatting sqref="F50">
    <cfRule type="expression" dxfId="1103" priority="1104">
      <formula>$E50&lt;&gt;""</formula>
    </cfRule>
  </conditionalFormatting>
  <conditionalFormatting sqref="F51">
    <cfRule type="expression" dxfId="1102" priority="1103">
      <formula>$E51&lt;&gt;""</formula>
    </cfRule>
  </conditionalFormatting>
  <conditionalFormatting sqref="F52">
    <cfRule type="expression" dxfId="1101" priority="1102">
      <formula>$E52&lt;&gt;""</formula>
    </cfRule>
  </conditionalFormatting>
  <conditionalFormatting sqref="F49">
    <cfRule type="expression" dxfId="1100" priority="1101">
      <formula>$E49&lt;&gt;""</formula>
    </cfRule>
  </conditionalFormatting>
  <conditionalFormatting sqref="F48">
    <cfRule type="expression" dxfId="1099" priority="1100">
      <formula>$E48&lt;&gt;""</formula>
    </cfRule>
  </conditionalFormatting>
  <conditionalFormatting sqref="H48">
    <cfRule type="expression" dxfId="1098" priority="1099">
      <formula>$G48&lt;&gt;""</formula>
    </cfRule>
  </conditionalFormatting>
  <conditionalFormatting sqref="H49">
    <cfRule type="expression" dxfId="1097" priority="1098">
      <formula>$G49&lt;&gt;""</formula>
    </cfRule>
  </conditionalFormatting>
  <conditionalFormatting sqref="H50">
    <cfRule type="expression" dxfId="1096" priority="1097">
      <formula>$G50&lt;&gt;""</formula>
    </cfRule>
  </conditionalFormatting>
  <conditionalFormatting sqref="H51">
    <cfRule type="expression" dxfId="1095" priority="1096">
      <formula>$G51&lt;&gt;""</formula>
    </cfRule>
  </conditionalFormatting>
  <conditionalFormatting sqref="H52">
    <cfRule type="expression" dxfId="1094" priority="1095">
      <formula>$G52&lt;&gt;""</formula>
    </cfRule>
  </conditionalFormatting>
  <conditionalFormatting sqref="K48">
    <cfRule type="expression" dxfId="1093" priority="1094">
      <formula>$J48&lt;&gt;""</formula>
    </cfRule>
  </conditionalFormatting>
  <conditionalFormatting sqref="K49">
    <cfRule type="expression" dxfId="1092" priority="1093">
      <formula>$J49&lt;&gt;""</formula>
    </cfRule>
  </conditionalFormatting>
  <conditionalFormatting sqref="K50">
    <cfRule type="expression" dxfId="1091" priority="1092">
      <formula>$J50&lt;&gt;""</formula>
    </cfRule>
  </conditionalFormatting>
  <conditionalFormatting sqref="K51">
    <cfRule type="expression" dxfId="1090" priority="1091">
      <formula>$J51&lt;&gt;""</formula>
    </cfRule>
  </conditionalFormatting>
  <conditionalFormatting sqref="K52">
    <cfRule type="expression" dxfId="1089" priority="1090">
      <formula>$J52&lt;&gt;""</formula>
    </cfRule>
  </conditionalFormatting>
  <conditionalFormatting sqref="N48">
    <cfRule type="expression" dxfId="1088" priority="1089">
      <formula>$M48&lt;&gt;""</formula>
    </cfRule>
  </conditionalFormatting>
  <conditionalFormatting sqref="N49">
    <cfRule type="expression" dxfId="1087" priority="1088">
      <formula>$M49&lt;&gt;""</formula>
    </cfRule>
  </conditionalFormatting>
  <conditionalFormatting sqref="N50">
    <cfRule type="expression" dxfId="1086" priority="1087">
      <formula>$M50&lt;&gt;""</formula>
    </cfRule>
  </conditionalFormatting>
  <conditionalFormatting sqref="N51">
    <cfRule type="expression" dxfId="1085" priority="1086">
      <formula>$M51&lt;&gt;""</formula>
    </cfRule>
  </conditionalFormatting>
  <conditionalFormatting sqref="Q48">
    <cfRule type="expression" dxfId="1084" priority="1085">
      <formula>$P48&lt;&gt;""</formula>
    </cfRule>
  </conditionalFormatting>
  <conditionalFormatting sqref="Q49">
    <cfRule type="expression" dxfId="1083" priority="1084">
      <formula>$P49&lt;&gt;""</formula>
    </cfRule>
  </conditionalFormatting>
  <conditionalFormatting sqref="Q50">
    <cfRule type="expression" dxfId="1082" priority="1083">
      <formula>$P50&lt;&gt;""</formula>
    </cfRule>
  </conditionalFormatting>
  <conditionalFormatting sqref="Q51">
    <cfRule type="expression" dxfId="1081" priority="1082">
      <formula>$P51&lt;&gt;""</formula>
    </cfRule>
  </conditionalFormatting>
  <conditionalFormatting sqref="Q52">
    <cfRule type="expression" dxfId="1080" priority="1081">
      <formula>$P52&lt;&gt;""</formula>
    </cfRule>
  </conditionalFormatting>
  <conditionalFormatting sqref="F57">
    <cfRule type="expression" dxfId="1079" priority="1080">
      <formula>$E57&lt;&gt;""</formula>
    </cfRule>
  </conditionalFormatting>
  <conditionalFormatting sqref="F58">
    <cfRule type="expression" dxfId="1078" priority="1079">
      <formula>$E58&lt;&gt;""</formula>
    </cfRule>
  </conditionalFormatting>
  <conditionalFormatting sqref="F59">
    <cfRule type="expression" dxfId="1077" priority="1078">
      <formula>$E59&lt;&gt;""</formula>
    </cfRule>
  </conditionalFormatting>
  <conditionalFormatting sqref="F56">
    <cfRule type="expression" dxfId="1076" priority="1077">
      <formula>$E56&lt;&gt;""</formula>
    </cfRule>
  </conditionalFormatting>
  <conditionalFormatting sqref="F55">
    <cfRule type="expression" dxfId="1075" priority="1076">
      <formula>$E55&lt;&gt;""</formula>
    </cfRule>
  </conditionalFormatting>
  <conditionalFormatting sqref="H55">
    <cfRule type="expression" dxfId="1074" priority="1075">
      <formula>$G55&lt;&gt;""</formula>
    </cfRule>
  </conditionalFormatting>
  <conditionalFormatting sqref="H56">
    <cfRule type="expression" dxfId="1073" priority="1074">
      <formula>$G56&lt;&gt;""</formula>
    </cfRule>
  </conditionalFormatting>
  <conditionalFormatting sqref="H57">
    <cfRule type="expression" dxfId="1072" priority="1073">
      <formula>$G57&lt;&gt;""</formula>
    </cfRule>
  </conditionalFormatting>
  <conditionalFormatting sqref="H58">
    <cfRule type="expression" dxfId="1071" priority="1072">
      <formula>$G58&lt;&gt;""</formula>
    </cfRule>
  </conditionalFormatting>
  <conditionalFormatting sqref="H59">
    <cfRule type="expression" dxfId="1070" priority="1071">
      <formula>$G59&lt;&gt;""</formula>
    </cfRule>
  </conditionalFormatting>
  <conditionalFormatting sqref="K55">
    <cfRule type="expression" dxfId="1069" priority="1070">
      <formula>$J55&lt;&gt;""</formula>
    </cfRule>
  </conditionalFormatting>
  <conditionalFormatting sqref="K56">
    <cfRule type="expression" dxfId="1068" priority="1069">
      <formula>$J56&lt;&gt;""</formula>
    </cfRule>
  </conditionalFormatting>
  <conditionalFormatting sqref="K57">
    <cfRule type="expression" dxfId="1067" priority="1068">
      <formula>$J57&lt;&gt;""</formula>
    </cfRule>
  </conditionalFormatting>
  <conditionalFormatting sqref="K58">
    <cfRule type="expression" dxfId="1066" priority="1067">
      <formula>$J58&lt;&gt;""</formula>
    </cfRule>
  </conditionalFormatting>
  <conditionalFormatting sqref="K59">
    <cfRule type="expression" dxfId="1065" priority="1066">
      <formula>$J59&lt;&gt;""</formula>
    </cfRule>
  </conditionalFormatting>
  <conditionalFormatting sqref="N55">
    <cfRule type="expression" dxfId="1064" priority="1065">
      <formula>$M55&lt;&gt;""</formula>
    </cfRule>
  </conditionalFormatting>
  <conditionalFormatting sqref="N56">
    <cfRule type="expression" dxfId="1063" priority="1064">
      <formula>$M56&lt;&gt;""</formula>
    </cfRule>
  </conditionalFormatting>
  <conditionalFormatting sqref="N57">
    <cfRule type="expression" dxfId="1062" priority="1063">
      <formula>$M57&lt;&gt;""</formula>
    </cfRule>
  </conditionalFormatting>
  <conditionalFormatting sqref="N58">
    <cfRule type="expression" dxfId="1061" priority="1062">
      <formula>$M58&lt;&gt;""</formula>
    </cfRule>
  </conditionalFormatting>
  <conditionalFormatting sqref="Q55">
    <cfRule type="expression" dxfId="1060" priority="1061">
      <formula>$P55&lt;&gt;""</formula>
    </cfRule>
  </conditionalFormatting>
  <conditionalFormatting sqref="Q56">
    <cfRule type="expression" dxfId="1059" priority="1060">
      <formula>$P56&lt;&gt;""</formula>
    </cfRule>
  </conditionalFormatting>
  <conditionalFormatting sqref="Q57">
    <cfRule type="expression" dxfId="1058" priority="1059">
      <formula>$P57&lt;&gt;""</formula>
    </cfRule>
  </conditionalFormatting>
  <conditionalFormatting sqref="Q58">
    <cfRule type="expression" dxfId="1057" priority="1058">
      <formula>$P58&lt;&gt;""</formula>
    </cfRule>
  </conditionalFormatting>
  <conditionalFormatting sqref="Q59">
    <cfRule type="expression" dxfId="1056" priority="1057">
      <formula>$P59&lt;&gt;""</formula>
    </cfRule>
  </conditionalFormatting>
  <conditionalFormatting sqref="F64">
    <cfRule type="expression" dxfId="1055" priority="1056">
      <formula>$E64&lt;&gt;""</formula>
    </cfRule>
  </conditionalFormatting>
  <conditionalFormatting sqref="F65">
    <cfRule type="expression" dxfId="1054" priority="1055">
      <formula>$E65&lt;&gt;""</formula>
    </cfRule>
  </conditionalFormatting>
  <conditionalFormatting sqref="F66">
    <cfRule type="expression" dxfId="1053" priority="1054">
      <formula>$E66&lt;&gt;""</formula>
    </cfRule>
  </conditionalFormatting>
  <conditionalFormatting sqref="F63">
    <cfRule type="expression" dxfId="1052" priority="1053">
      <formula>$E63&lt;&gt;""</formula>
    </cfRule>
  </conditionalFormatting>
  <conditionalFormatting sqref="F62">
    <cfRule type="expression" dxfId="1051" priority="1052">
      <formula>$E62&lt;&gt;""</formula>
    </cfRule>
  </conditionalFormatting>
  <conditionalFormatting sqref="H62">
    <cfRule type="expression" dxfId="1050" priority="1051">
      <formula>$G62&lt;&gt;""</formula>
    </cfRule>
  </conditionalFormatting>
  <conditionalFormatting sqref="H63">
    <cfRule type="expression" dxfId="1049" priority="1050">
      <formula>$G63&lt;&gt;""</formula>
    </cfRule>
  </conditionalFormatting>
  <conditionalFormatting sqref="H64">
    <cfRule type="expression" dxfId="1048" priority="1049">
      <formula>$G64&lt;&gt;""</formula>
    </cfRule>
  </conditionalFormatting>
  <conditionalFormatting sqref="H65">
    <cfRule type="expression" dxfId="1047" priority="1048">
      <formula>$G65&lt;&gt;""</formula>
    </cfRule>
  </conditionalFormatting>
  <conditionalFormatting sqref="H66">
    <cfRule type="expression" dxfId="1046" priority="1047">
      <formula>$G66&lt;&gt;""</formula>
    </cfRule>
  </conditionalFormatting>
  <conditionalFormatting sqref="K62">
    <cfRule type="expression" dxfId="1045" priority="1046">
      <formula>$J62&lt;&gt;""</formula>
    </cfRule>
  </conditionalFormatting>
  <conditionalFormatting sqref="K63">
    <cfRule type="expression" dxfId="1044" priority="1045">
      <formula>$J63&lt;&gt;""</formula>
    </cfRule>
  </conditionalFormatting>
  <conditionalFormatting sqref="K64">
    <cfRule type="expression" dxfId="1043" priority="1044">
      <formula>$J64&lt;&gt;""</formula>
    </cfRule>
  </conditionalFormatting>
  <conditionalFormatting sqref="K65">
    <cfRule type="expression" dxfId="1042" priority="1043">
      <formula>$J65&lt;&gt;""</formula>
    </cfRule>
  </conditionalFormatting>
  <conditionalFormatting sqref="K66">
    <cfRule type="expression" dxfId="1041" priority="1042">
      <formula>$J66&lt;&gt;""</formula>
    </cfRule>
  </conditionalFormatting>
  <conditionalFormatting sqref="N62">
    <cfRule type="expression" dxfId="1040" priority="1041">
      <formula>$M62&lt;&gt;""</formula>
    </cfRule>
  </conditionalFormatting>
  <conditionalFormatting sqref="N63">
    <cfRule type="expression" dxfId="1039" priority="1040">
      <formula>$M63&lt;&gt;""</formula>
    </cfRule>
  </conditionalFormatting>
  <conditionalFormatting sqref="N64">
    <cfRule type="expression" dxfId="1038" priority="1039">
      <formula>$M64&lt;&gt;""</formula>
    </cfRule>
  </conditionalFormatting>
  <conditionalFormatting sqref="N65">
    <cfRule type="expression" dxfId="1037" priority="1038">
      <formula>$M65&lt;&gt;""</formula>
    </cfRule>
  </conditionalFormatting>
  <conditionalFormatting sqref="Q62">
    <cfRule type="expression" dxfId="1036" priority="1037">
      <formula>$P62&lt;&gt;""</formula>
    </cfRule>
  </conditionalFormatting>
  <conditionalFormatting sqref="Q63">
    <cfRule type="expression" dxfId="1035" priority="1036">
      <formula>$P63&lt;&gt;""</formula>
    </cfRule>
  </conditionalFormatting>
  <conditionalFormatting sqref="Q64">
    <cfRule type="expression" dxfId="1034" priority="1035">
      <formula>$P64&lt;&gt;""</formula>
    </cfRule>
  </conditionalFormatting>
  <conditionalFormatting sqref="Q65">
    <cfRule type="expression" dxfId="1033" priority="1034">
      <formula>$P65&lt;&gt;""</formula>
    </cfRule>
  </conditionalFormatting>
  <conditionalFormatting sqref="Q66">
    <cfRule type="expression" dxfId="1032" priority="1033">
      <formula>$P66&lt;&gt;""</formula>
    </cfRule>
  </conditionalFormatting>
  <conditionalFormatting sqref="F71">
    <cfRule type="expression" dxfId="1031" priority="1032">
      <formula>$E71&lt;&gt;""</formula>
    </cfRule>
  </conditionalFormatting>
  <conditionalFormatting sqref="F72">
    <cfRule type="expression" dxfId="1030" priority="1031">
      <formula>$E72&lt;&gt;""</formula>
    </cfRule>
  </conditionalFormatting>
  <conditionalFormatting sqref="F73">
    <cfRule type="expression" dxfId="1029" priority="1030">
      <formula>$E73&lt;&gt;""</formula>
    </cfRule>
  </conditionalFormatting>
  <conditionalFormatting sqref="F70">
    <cfRule type="expression" dxfId="1028" priority="1029">
      <formula>$E70&lt;&gt;""</formula>
    </cfRule>
  </conditionalFormatting>
  <conditionalFormatting sqref="F69">
    <cfRule type="expression" dxfId="1027" priority="1028">
      <formula>$E69&lt;&gt;""</formula>
    </cfRule>
  </conditionalFormatting>
  <conditionalFormatting sqref="H69">
    <cfRule type="expression" dxfId="1026" priority="1027">
      <formula>$G69&lt;&gt;""</formula>
    </cfRule>
  </conditionalFormatting>
  <conditionalFormatting sqref="H70">
    <cfRule type="expression" dxfId="1025" priority="1026">
      <formula>$G70&lt;&gt;""</formula>
    </cfRule>
  </conditionalFormatting>
  <conditionalFormatting sqref="H71">
    <cfRule type="expression" dxfId="1024" priority="1025">
      <formula>$G71&lt;&gt;""</formula>
    </cfRule>
  </conditionalFormatting>
  <conditionalFormatting sqref="H72">
    <cfRule type="expression" dxfId="1023" priority="1024">
      <formula>$G72&lt;&gt;""</formula>
    </cfRule>
  </conditionalFormatting>
  <conditionalFormatting sqref="H73">
    <cfRule type="expression" dxfId="1022" priority="1023">
      <formula>$G73&lt;&gt;""</formula>
    </cfRule>
  </conditionalFormatting>
  <conditionalFormatting sqref="K69">
    <cfRule type="expression" dxfId="1021" priority="1022">
      <formula>$J69&lt;&gt;""</formula>
    </cfRule>
  </conditionalFormatting>
  <conditionalFormatting sqref="K70">
    <cfRule type="expression" dxfId="1020" priority="1021">
      <formula>$J70&lt;&gt;""</formula>
    </cfRule>
  </conditionalFormatting>
  <conditionalFormatting sqref="K71">
    <cfRule type="expression" dxfId="1019" priority="1020">
      <formula>$J71&lt;&gt;""</formula>
    </cfRule>
  </conditionalFormatting>
  <conditionalFormatting sqref="K72">
    <cfRule type="expression" dxfId="1018" priority="1019">
      <formula>$J72&lt;&gt;""</formula>
    </cfRule>
  </conditionalFormatting>
  <conditionalFormatting sqref="K73">
    <cfRule type="expression" dxfId="1017" priority="1018">
      <formula>$J73&lt;&gt;""</formula>
    </cfRule>
  </conditionalFormatting>
  <conditionalFormatting sqref="N69">
    <cfRule type="expression" dxfId="1016" priority="1017">
      <formula>$M69&lt;&gt;""</formula>
    </cfRule>
  </conditionalFormatting>
  <conditionalFormatting sqref="N70">
    <cfRule type="expression" dxfId="1015" priority="1016">
      <formula>$M70&lt;&gt;""</formula>
    </cfRule>
  </conditionalFormatting>
  <conditionalFormatting sqref="N71">
    <cfRule type="expression" dxfId="1014" priority="1015">
      <formula>$M71&lt;&gt;""</formula>
    </cfRule>
  </conditionalFormatting>
  <conditionalFormatting sqref="N72">
    <cfRule type="expression" dxfId="1013" priority="1014">
      <formula>$M72&lt;&gt;""</formula>
    </cfRule>
  </conditionalFormatting>
  <conditionalFormatting sqref="Q69">
    <cfRule type="expression" dxfId="1012" priority="1013">
      <formula>$P69&lt;&gt;""</formula>
    </cfRule>
  </conditionalFormatting>
  <conditionalFormatting sqref="Q70">
    <cfRule type="expression" dxfId="1011" priority="1012">
      <formula>$P70&lt;&gt;""</formula>
    </cfRule>
  </conditionalFormatting>
  <conditionalFormatting sqref="Q71">
    <cfRule type="expression" dxfId="1010" priority="1011">
      <formula>$P71&lt;&gt;""</formula>
    </cfRule>
  </conditionalFormatting>
  <conditionalFormatting sqref="Q72">
    <cfRule type="expression" dxfId="1009" priority="1010">
      <formula>$P72&lt;&gt;""</formula>
    </cfRule>
  </conditionalFormatting>
  <conditionalFormatting sqref="Q73">
    <cfRule type="expression" dxfId="1008" priority="1009">
      <formula>$P73&lt;&gt;""</formula>
    </cfRule>
  </conditionalFormatting>
  <conditionalFormatting sqref="F78">
    <cfRule type="expression" dxfId="1007" priority="1008">
      <formula>$E78&lt;&gt;""</formula>
    </cfRule>
  </conditionalFormatting>
  <conditionalFormatting sqref="F79">
    <cfRule type="expression" dxfId="1006" priority="1007">
      <formula>$E79&lt;&gt;""</formula>
    </cfRule>
  </conditionalFormatting>
  <conditionalFormatting sqref="F80">
    <cfRule type="expression" dxfId="1005" priority="1006">
      <formula>$E80&lt;&gt;""</formula>
    </cfRule>
  </conditionalFormatting>
  <conditionalFormatting sqref="F77">
    <cfRule type="expression" dxfId="1004" priority="1005">
      <formula>$E77&lt;&gt;""</formula>
    </cfRule>
  </conditionalFormatting>
  <conditionalFormatting sqref="F76">
    <cfRule type="expression" dxfId="1003" priority="1004">
      <formula>$E76&lt;&gt;""</formula>
    </cfRule>
  </conditionalFormatting>
  <conditionalFormatting sqref="H76">
    <cfRule type="expression" dxfId="1002" priority="1003">
      <formula>$G76&lt;&gt;""</formula>
    </cfRule>
  </conditionalFormatting>
  <conditionalFormatting sqref="H77">
    <cfRule type="expression" dxfId="1001" priority="1002">
      <formula>$G77&lt;&gt;""</formula>
    </cfRule>
  </conditionalFormatting>
  <conditionalFormatting sqref="H78">
    <cfRule type="expression" dxfId="1000" priority="1001">
      <formula>$G78&lt;&gt;""</formula>
    </cfRule>
  </conditionalFormatting>
  <conditionalFormatting sqref="H79">
    <cfRule type="expression" dxfId="999" priority="1000">
      <formula>$G79&lt;&gt;""</formula>
    </cfRule>
  </conditionalFormatting>
  <conditionalFormatting sqref="H80">
    <cfRule type="expression" dxfId="998" priority="999">
      <formula>$G80&lt;&gt;""</formula>
    </cfRule>
  </conditionalFormatting>
  <conditionalFormatting sqref="K76">
    <cfRule type="expression" dxfId="997" priority="998">
      <formula>$J76&lt;&gt;""</formula>
    </cfRule>
  </conditionalFormatting>
  <conditionalFormatting sqref="K77">
    <cfRule type="expression" dxfId="996" priority="997">
      <formula>$J77&lt;&gt;""</formula>
    </cfRule>
  </conditionalFormatting>
  <conditionalFormatting sqref="K78">
    <cfRule type="expression" dxfId="995" priority="996">
      <formula>$J78&lt;&gt;""</formula>
    </cfRule>
  </conditionalFormatting>
  <conditionalFormatting sqref="K79">
    <cfRule type="expression" dxfId="994" priority="995">
      <formula>$J79&lt;&gt;""</formula>
    </cfRule>
  </conditionalFormatting>
  <conditionalFormatting sqref="K80">
    <cfRule type="expression" dxfId="993" priority="994">
      <formula>$J80&lt;&gt;""</formula>
    </cfRule>
  </conditionalFormatting>
  <conditionalFormatting sqref="N76">
    <cfRule type="expression" dxfId="992" priority="993">
      <formula>$M76&lt;&gt;""</formula>
    </cfRule>
  </conditionalFormatting>
  <conditionalFormatting sqref="N77">
    <cfRule type="expression" dxfId="991" priority="992">
      <formula>$M77&lt;&gt;""</formula>
    </cfRule>
  </conditionalFormatting>
  <conditionalFormatting sqref="N78">
    <cfRule type="expression" dxfId="990" priority="991">
      <formula>$M78&lt;&gt;""</formula>
    </cfRule>
  </conditionalFormatting>
  <conditionalFormatting sqref="N79">
    <cfRule type="expression" dxfId="989" priority="990">
      <formula>$M79&lt;&gt;""</formula>
    </cfRule>
  </conditionalFormatting>
  <conditionalFormatting sqref="Q76">
    <cfRule type="expression" dxfId="988" priority="989">
      <formula>$P76&lt;&gt;""</formula>
    </cfRule>
  </conditionalFormatting>
  <conditionalFormatting sqref="Q77">
    <cfRule type="expression" dxfId="987" priority="988">
      <formula>$P77&lt;&gt;""</formula>
    </cfRule>
  </conditionalFormatting>
  <conditionalFormatting sqref="Q78">
    <cfRule type="expression" dxfId="986" priority="987">
      <formula>$P78&lt;&gt;""</formula>
    </cfRule>
  </conditionalFormatting>
  <conditionalFormatting sqref="Q79">
    <cfRule type="expression" dxfId="985" priority="986">
      <formula>$P79&lt;&gt;""</formula>
    </cfRule>
  </conditionalFormatting>
  <conditionalFormatting sqref="Q80">
    <cfRule type="expression" dxfId="984" priority="985">
      <formula>$P80&lt;&gt;""</formula>
    </cfRule>
  </conditionalFormatting>
  <conditionalFormatting sqref="F85">
    <cfRule type="expression" dxfId="983" priority="984">
      <formula>$E85&lt;&gt;""</formula>
    </cfRule>
  </conditionalFormatting>
  <conditionalFormatting sqref="F86">
    <cfRule type="expression" dxfId="982" priority="983">
      <formula>$E86&lt;&gt;""</formula>
    </cfRule>
  </conditionalFormatting>
  <conditionalFormatting sqref="F87">
    <cfRule type="expression" dxfId="981" priority="982">
      <formula>$E87&lt;&gt;""</formula>
    </cfRule>
  </conditionalFormatting>
  <conditionalFormatting sqref="F84">
    <cfRule type="expression" dxfId="980" priority="981">
      <formula>$E84&lt;&gt;""</formula>
    </cfRule>
  </conditionalFormatting>
  <conditionalFormatting sqref="F83">
    <cfRule type="expression" dxfId="979" priority="980">
      <formula>$E83&lt;&gt;""</formula>
    </cfRule>
  </conditionalFormatting>
  <conditionalFormatting sqref="H83">
    <cfRule type="expression" dxfId="978" priority="979">
      <formula>$G83&lt;&gt;""</formula>
    </cfRule>
  </conditionalFormatting>
  <conditionalFormatting sqref="H84">
    <cfRule type="expression" dxfId="977" priority="978">
      <formula>$G84&lt;&gt;""</formula>
    </cfRule>
  </conditionalFormatting>
  <conditionalFormatting sqref="H85">
    <cfRule type="expression" dxfId="976" priority="977">
      <formula>$G85&lt;&gt;""</formula>
    </cfRule>
  </conditionalFormatting>
  <conditionalFormatting sqref="H86">
    <cfRule type="expression" dxfId="975" priority="976">
      <formula>$G86&lt;&gt;""</formula>
    </cfRule>
  </conditionalFormatting>
  <conditionalFormatting sqref="H87">
    <cfRule type="expression" dxfId="974" priority="975">
      <formula>$G87&lt;&gt;""</formula>
    </cfRule>
  </conditionalFormatting>
  <conditionalFormatting sqref="K83">
    <cfRule type="expression" dxfId="973" priority="974">
      <formula>$J83&lt;&gt;""</formula>
    </cfRule>
  </conditionalFormatting>
  <conditionalFormatting sqref="K84">
    <cfRule type="expression" dxfId="972" priority="973">
      <formula>$J84&lt;&gt;""</formula>
    </cfRule>
  </conditionalFormatting>
  <conditionalFormatting sqref="K85">
    <cfRule type="expression" dxfId="971" priority="972">
      <formula>$J85&lt;&gt;""</formula>
    </cfRule>
  </conditionalFormatting>
  <conditionalFormatting sqref="K86">
    <cfRule type="expression" dxfId="970" priority="971">
      <formula>$J86&lt;&gt;""</formula>
    </cfRule>
  </conditionalFormatting>
  <conditionalFormatting sqref="K87">
    <cfRule type="expression" dxfId="969" priority="970">
      <formula>$J87&lt;&gt;""</formula>
    </cfRule>
  </conditionalFormatting>
  <conditionalFormatting sqref="N83">
    <cfRule type="expression" dxfId="968" priority="969">
      <formula>$M83&lt;&gt;""</formula>
    </cfRule>
  </conditionalFormatting>
  <conditionalFormatting sqref="N84">
    <cfRule type="expression" dxfId="967" priority="968">
      <formula>$M84&lt;&gt;""</formula>
    </cfRule>
  </conditionalFormatting>
  <conditionalFormatting sqref="N85">
    <cfRule type="expression" dxfId="966" priority="967">
      <formula>$M85&lt;&gt;""</formula>
    </cfRule>
  </conditionalFormatting>
  <conditionalFormatting sqref="N86">
    <cfRule type="expression" dxfId="965" priority="966">
      <formula>$M86&lt;&gt;""</formula>
    </cfRule>
  </conditionalFormatting>
  <conditionalFormatting sqref="Q83">
    <cfRule type="expression" dxfId="964" priority="965">
      <formula>$P83&lt;&gt;""</formula>
    </cfRule>
  </conditionalFormatting>
  <conditionalFormatting sqref="Q84">
    <cfRule type="expression" dxfId="963" priority="964">
      <formula>$P84&lt;&gt;""</formula>
    </cfRule>
  </conditionalFormatting>
  <conditionalFormatting sqref="Q85">
    <cfRule type="expression" dxfId="962" priority="963">
      <formula>$P85&lt;&gt;""</formula>
    </cfRule>
  </conditionalFormatting>
  <conditionalFormatting sqref="Q86">
    <cfRule type="expression" dxfId="961" priority="962">
      <formula>$P86&lt;&gt;""</formula>
    </cfRule>
  </conditionalFormatting>
  <conditionalFormatting sqref="Q87">
    <cfRule type="expression" dxfId="960" priority="961">
      <formula>$P87&lt;&gt;""</formula>
    </cfRule>
  </conditionalFormatting>
  <conditionalFormatting sqref="F92">
    <cfRule type="expression" dxfId="959" priority="960">
      <formula>$E92&lt;&gt;""</formula>
    </cfRule>
  </conditionalFormatting>
  <conditionalFormatting sqref="F93">
    <cfRule type="expression" dxfId="958" priority="959">
      <formula>$E93&lt;&gt;""</formula>
    </cfRule>
  </conditionalFormatting>
  <conditionalFormatting sqref="F94">
    <cfRule type="expression" dxfId="957" priority="958">
      <formula>$E94&lt;&gt;""</formula>
    </cfRule>
  </conditionalFormatting>
  <conditionalFormatting sqref="F91">
    <cfRule type="expression" dxfId="956" priority="957">
      <formula>$E91&lt;&gt;""</formula>
    </cfRule>
  </conditionalFormatting>
  <conditionalFormatting sqref="F90">
    <cfRule type="expression" dxfId="955" priority="956">
      <formula>$E90&lt;&gt;""</formula>
    </cfRule>
  </conditionalFormatting>
  <conditionalFormatting sqref="H90">
    <cfRule type="expression" dxfId="954" priority="955">
      <formula>$G90&lt;&gt;""</formula>
    </cfRule>
  </conditionalFormatting>
  <conditionalFormatting sqref="H91">
    <cfRule type="expression" dxfId="953" priority="954">
      <formula>$G91&lt;&gt;""</formula>
    </cfRule>
  </conditionalFormatting>
  <conditionalFormatting sqref="H92">
    <cfRule type="expression" dxfId="952" priority="953">
      <formula>$G92&lt;&gt;""</formula>
    </cfRule>
  </conditionalFormatting>
  <conditionalFormatting sqref="H93">
    <cfRule type="expression" dxfId="951" priority="952">
      <formula>$G93&lt;&gt;""</formula>
    </cfRule>
  </conditionalFormatting>
  <conditionalFormatting sqref="H94">
    <cfRule type="expression" dxfId="950" priority="951">
      <formula>$G94&lt;&gt;""</formula>
    </cfRule>
  </conditionalFormatting>
  <conditionalFormatting sqref="K90">
    <cfRule type="expression" dxfId="949" priority="950">
      <formula>$J90&lt;&gt;""</formula>
    </cfRule>
  </conditionalFormatting>
  <conditionalFormatting sqref="K91">
    <cfRule type="expression" dxfId="948" priority="949">
      <formula>$J91&lt;&gt;""</formula>
    </cfRule>
  </conditionalFormatting>
  <conditionalFormatting sqref="K92">
    <cfRule type="expression" dxfId="947" priority="948">
      <formula>$J92&lt;&gt;""</formula>
    </cfRule>
  </conditionalFormatting>
  <conditionalFormatting sqref="K93">
    <cfRule type="expression" dxfId="946" priority="947">
      <formula>$J93&lt;&gt;""</formula>
    </cfRule>
  </conditionalFormatting>
  <conditionalFormatting sqref="K94">
    <cfRule type="expression" dxfId="945" priority="946">
      <formula>$J94&lt;&gt;""</formula>
    </cfRule>
  </conditionalFormatting>
  <conditionalFormatting sqref="N90">
    <cfRule type="expression" dxfId="944" priority="945">
      <formula>$M90&lt;&gt;""</formula>
    </cfRule>
  </conditionalFormatting>
  <conditionalFormatting sqref="N91">
    <cfRule type="expression" dxfId="943" priority="944">
      <formula>$M91&lt;&gt;""</formula>
    </cfRule>
  </conditionalFormatting>
  <conditionalFormatting sqref="N92">
    <cfRule type="expression" dxfId="942" priority="943">
      <formula>$M92&lt;&gt;""</formula>
    </cfRule>
  </conditionalFormatting>
  <conditionalFormatting sqref="N93">
    <cfRule type="expression" dxfId="941" priority="942">
      <formula>$M93&lt;&gt;""</formula>
    </cfRule>
  </conditionalFormatting>
  <conditionalFormatting sqref="Q90">
    <cfRule type="expression" dxfId="940" priority="941">
      <formula>$P90&lt;&gt;""</formula>
    </cfRule>
  </conditionalFormatting>
  <conditionalFormatting sqref="Q91">
    <cfRule type="expression" dxfId="939" priority="940">
      <formula>$P91&lt;&gt;""</formula>
    </cfRule>
  </conditionalFormatting>
  <conditionalFormatting sqref="Q92">
    <cfRule type="expression" dxfId="938" priority="939">
      <formula>$P92&lt;&gt;""</formula>
    </cfRule>
  </conditionalFormatting>
  <conditionalFormatting sqref="Q93">
    <cfRule type="expression" dxfId="937" priority="938">
      <formula>$P93&lt;&gt;""</formula>
    </cfRule>
  </conditionalFormatting>
  <conditionalFormatting sqref="Q94">
    <cfRule type="expression" dxfId="936" priority="937">
      <formula>$P94&lt;&gt;""</formula>
    </cfRule>
  </conditionalFormatting>
  <conditionalFormatting sqref="F99">
    <cfRule type="expression" dxfId="935" priority="936">
      <formula>$E99&lt;&gt;""</formula>
    </cfRule>
  </conditionalFormatting>
  <conditionalFormatting sqref="F100">
    <cfRule type="expression" dxfId="934" priority="935">
      <formula>$E100&lt;&gt;""</formula>
    </cfRule>
  </conditionalFormatting>
  <conditionalFormatting sqref="F101">
    <cfRule type="expression" dxfId="933" priority="934">
      <formula>$E101&lt;&gt;""</formula>
    </cfRule>
  </conditionalFormatting>
  <conditionalFormatting sqref="F98">
    <cfRule type="expression" dxfId="932" priority="933">
      <formula>$E98&lt;&gt;""</formula>
    </cfRule>
  </conditionalFormatting>
  <conditionalFormatting sqref="F97">
    <cfRule type="expression" dxfId="931" priority="932">
      <formula>$E97&lt;&gt;""</formula>
    </cfRule>
  </conditionalFormatting>
  <conditionalFormatting sqref="H97">
    <cfRule type="expression" dxfId="930" priority="931">
      <formula>$G97&lt;&gt;""</formula>
    </cfRule>
  </conditionalFormatting>
  <conditionalFormatting sqref="H98">
    <cfRule type="expression" dxfId="929" priority="930">
      <formula>$G98&lt;&gt;""</formula>
    </cfRule>
  </conditionalFormatting>
  <conditionalFormatting sqref="H99">
    <cfRule type="expression" dxfId="928" priority="929">
      <formula>$G99&lt;&gt;""</formula>
    </cfRule>
  </conditionalFormatting>
  <conditionalFormatting sqref="H100">
    <cfRule type="expression" dxfId="927" priority="928">
      <formula>$G100&lt;&gt;""</formula>
    </cfRule>
  </conditionalFormatting>
  <conditionalFormatting sqref="H101">
    <cfRule type="expression" dxfId="926" priority="927">
      <formula>$G101&lt;&gt;""</formula>
    </cfRule>
  </conditionalFormatting>
  <conditionalFormatting sqref="K97">
    <cfRule type="expression" dxfId="925" priority="926">
      <formula>$J97&lt;&gt;""</formula>
    </cfRule>
  </conditionalFormatting>
  <conditionalFormatting sqref="K98">
    <cfRule type="expression" dxfId="924" priority="925">
      <formula>$J98&lt;&gt;""</formula>
    </cfRule>
  </conditionalFormatting>
  <conditionalFormatting sqref="K99">
    <cfRule type="expression" dxfId="923" priority="924">
      <formula>$J99&lt;&gt;""</formula>
    </cfRule>
  </conditionalFormatting>
  <conditionalFormatting sqref="K100">
    <cfRule type="expression" dxfId="922" priority="923">
      <formula>$J100&lt;&gt;""</formula>
    </cfRule>
  </conditionalFormatting>
  <conditionalFormatting sqref="K101">
    <cfRule type="expression" dxfId="921" priority="922">
      <formula>$J101&lt;&gt;""</formula>
    </cfRule>
  </conditionalFormatting>
  <conditionalFormatting sqref="N97">
    <cfRule type="expression" dxfId="920" priority="921">
      <formula>$M97&lt;&gt;""</formula>
    </cfRule>
  </conditionalFormatting>
  <conditionalFormatting sqref="N98">
    <cfRule type="expression" dxfId="919" priority="920">
      <formula>$M98&lt;&gt;""</formula>
    </cfRule>
  </conditionalFormatting>
  <conditionalFormatting sqref="N99">
    <cfRule type="expression" dxfId="918" priority="919">
      <formula>$M99&lt;&gt;""</formula>
    </cfRule>
  </conditionalFormatting>
  <conditionalFormatting sqref="N100">
    <cfRule type="expression" dxfId="917" priority="918">
      <formula>$M100&lt;&gt;""</formula>
    </cfRule>
  </conditionalFormatting>
  <conditionalFormatting sqref="Q97">
    <cfRule type="expression" dxfId="916" priority="917">
      <formula>$P97&lt;&gt;""</formula>
    </cfRule>
  </conditionalFormatting>
  <conditionalFormatting sqref="Q98">
    <cfRule type="expression" dxfId="915" priority="916">
      <formula>$P98&lt;&gt;""</formula>
    </cfRule>
  </conditionalFormatting>
  <conditionalFormatting sqref="Q99">
    <cfRule type="expression" dxfId="914" priority="915">
      <formula>$P99&lt;&gt;""</formula>
    </cfRule>
  </conditionalFormatting>
  <conditionalFormatting sqref="Q100">
    <cfRule type="expression" dxfId="913" priority="914">
      <formula>$P100&lt;&gt;""</formula>
    </cfRule>
  </conditionalFormatting>
  <conditionalFormatting sqref="Q101">
    <cfRule type="expression" dxfId="912" priority="913">
      <formula>$P101&lt;&gt;""</formula>
    </cfRule>
  </conditionalFormatting>
  <conditionalFormatting sqref="F106">
    <cfRule type="expression" dxfId="911" priority="912">
      <formula>$E106&lt;&gt;""</formula>
    </cfRule>
  </conditionalFormatting>
  <conditionalFormatting sqref="F107">
    <cfRule type="expression" dxfId="910" priority="911">
      <formula>$E107&lt;&gt;""</formula>
    </cfRule>
  </conditionalFormatting>
  <conditionalFormatting sqref="F108">
    <cfRule type="expression" dxfId="909" priority="910">
      <formula>$E108&lt;&gt;""</formula>
    </cfRule>
  </conditionalFormatting>
  <conditionalFormatting sqref="F105">
    <cfRule type="expression" dxfId="908" priority="909">
      <formula>$E105&lt;&gt;""</formula>
    </cfRule>
  </conditionalFormatting>
  <conditionalFormatting sqref="F104">
    <cfRule type="expression" dxfId="907" priority="908">
      <formula>$E104&lt;&gt;""</formula>
    </cfRule>
  </conditionalFormatting>
  <conditionalFormatting sqref="H104">
    <cfRule type="expression" dxfId="906" priority="907">
      <formula>$G104&lt;&gt;""</formula>
    </cfRule>
  </conditionalFormatting>
  <conditionalFormatting sqref="H105">
    <cfRule type="expression" dxfId="905" priority="906">
      <formula>$G105&lt;&gt;""</formula>
    </cfRule>
  </conditionalFormatting>
  <conditionalFormatting sqref="H106">
    <cfRule type="expression" dxfId="904" priority="905">
      <formula>$G106&lt;&gt;""</formula>
    </cfRule>
  </conditionalFormatting>
  <conditionalFormatting sqref="H107">
    <cfRule type="expression" dxfId="903" priority="904">
      <formula>$G107&lt;&gt;""</formula>
    </cfRule>
  </conditionalFormatting>
  <conditionalFormatting sqref="H108">
    <cfRule type="expression" dxfId="902" priority="903">
      <formula>$G108&lt;&gt;""</formula>
    </cfRule>
  </conditionalFormatting>
  <conditionalFormatting sqref="K104">
    <cfRule type="expression" dxfId="901" priority="902">
      <formula>$J104&lt;&gt;""</formula>
    </cfRule>
  </conditionalFormatting>
  <conditionalFormatting sqref="K105">
    <cfRule type="expression" dxfId="900" priority="901">
      <formula>$J105&lt;&gt;""</formula>
    </cfRule>
  </conditionalFormatting>
  <conditionalFormatting sqref="K106">
    <cfRule type="expression" dxfId="899" priority="900">
      <formula>$J106&lt;&gt;""</formula>
    </cfRule>
  </conditionalFormatting>
  <conditionalFormatting sqref="K107">
    <cfRule type="expression" dxfId="898" priority="899">
      <formula>$J107&lt;&gt;""</formula>
    </cfRule>
  </conditionalFormatting>
  <conditionalFormatting sqref="K108">
    <cfRule type="expression" dxfId="897" priority="898">
      <formula>$J108&lt;&gt;""</formula>
    </cfRule>
  </conditionalFormatting>
  <conditionalFormatting sqref="N104">
    <cfRule type="expression" dxfId="896" priority="897">
      <formula>$M104&lt;&gt;""</formula>
    </cfRule>
  </conditionalFormatting>
  <conditionalFormatting sqref="N105">
    <cfRule type="expression" dxfId="895" priority="896">
      <formula>$M105&lt;&gt;""</formula>
    </cfRule>
  </conditionalFormatting>
  <conditionalFormatting sqref="N106">
    <cfRule type="expression" dxfId="894" priority="895">
      <formula>$M106&lt;&gt;""</formula>
    </cfRule>
  </conditionalFormatting>
  <conditionalFormatting sqref="N107">
    <cfRule type="expression" dxfId="893" priority="894">
      <formula>$M107&lt;&gt;""</formula>
    </cfRule>
  </conditionalFormatting>
  <conditionalFormatting sqref="Q104">
    <cfRule type="expression" dxfId="892" priority="893">
      <formula>$P104&lt;&gt;""</formula>
    </cfRule>
  </conditionalFormatting>
  <conditionalFormatting sqref="Q105">
    <cfRule type="expression" dxfId="891" priority="892">
      <formula>$P105&lt;&gt;""</formula>
    </cfRule>
  </conditionalFormatting>
  <conditionalFormatting sqref="Q106">
    <cfRule type="expression" dxfId="890" priority="891">
      <formula>$P106&lt;&gt;""</formula>
    </cfRule>
  </conditionalFormatting>
  <conditionalFormatting sqref="Q107">
    <cfRule type="expression" dxfId="889" priority="890">
      <formula>$P107&lt;&gt;""</formula>
    </cfRule>
  </conditionalFormatting>
  <conditionalFormatting sqref="Q108">
    <cfRule type="expression" dxfId="888" priority="889">
      <formula>$P108&lt;&gt;""</formula>
    </cfRule>
  </conditionalFormatting>
  <conditionalFormatting sqref="F113">
    <cfRule type="expression" dxfId="887" priority="888">
      <formula>$E113&lt;&gt;""</formula>
    </cfRule>
  </conditionalFormatting>
  <conditionalFormatting sqref="F114">
    <cfRule type="expression" dxfId="886" priority="887">
      <formula>$E114&lt;&gt;""</formula>
    </cfRule>
  </conditionalFormatting>
  <conditionalFormatting sqref="F115">
    <cfRule type="expression" dxfId="885" priority="886">
      <formula>$E115&lt;&gt;""</formula>
    </cfRule>
  </conditionalFormatting>
  <conditionalFormatting sqref="F112">
    <cfRule type="expression" dxfId="884" priority="885">
      <formula>$E112&lt;&gt;""</formula>
    </cfRule>
  </conditionalFormatting>
  <conditionalFormatting sqref="F111">
    <cfRule type="expression" dxfId="883" priority="884">
      <formula>$E111&lt;&gt;""</formula>
    </cfRule>
  </conditionalFormatting>
  <conditionalFormatting sqref="H111">
    <cfRule type="expression" dxfId="882" priority="883">
      <formula>$G111&lt;&gt;""</formula>
    </cfRule>
  </conditionalFormatting>
  <conditionalFormatting sqref="H112">
    <cfRule type="expression" dxfId="881" priority="882">
      <formula>$G112&lt;&gt;""</formula>
    </cfRule>
  </conditionalFormatting>
  <conditionalFormatting sqref="H113">
    <cfRule type="expression" dxfId="880" priority="881">
      <formula>$G113&lt;&gt;""</formula>
    </cfRule>
  </conditionalFormatting>
  <conditionalFormatting sqref="H114">
    <cfRule type="expression" dxfId="879" priority="880">
      <formula>$G114&lt;&gt;""</formula>
    </cfRule>
  </conditionalFormatting>
  <conditionalFormatting sqref="H115">
    <cfRule type="expression" dxfId="878" priority="879">
      <formula>$G115&lt;&gt;""</formula>
    </cfRule>
  </conditionalFormatting>
  <conditionalFormatting sqref="K111">
    <cfRule type="expression" dxfId="877" priority="878">
      <formula>$J111&lt;&gt;""</formula>
    </cfRule>
  </conditionalFormatting>
  <conditionalFormatting sqref="K112">
    <cfRule type="expression" dxfId="876" priority="877">
      <formula>$J112&lt;&gt;""</formula>
    </cfRule>
  </conditionalFormatting>
  <conditionalFormatting sqref="K113">
    <cfRule type="expression" dxfId="875" priority="876">
      <formula>$J113&lt;&gt;""</formula>
    </cfRule>
  </conditionalFormatting>
  <conditionalFormatting sqref="K114">
    <cfRule type="expression" dxfId="874" priority="875">
      <formula>$J114&lt;&gt;""</formula>
    </cfRule>
  </conditionalFormatting>
  <conditionalFormatting sqref="K115">
    <cfRule type="expression" dxfId="873" priority="874">
      <formula>$J115&lt;&gt;""</formula>
    </cfRule>
  </conditionalFormatting>
  <conditionalFormatting sqref="N111">
    <cfRule type="expression" dxfId="872" priority="873">
      <formula>$M111&lt;&gt;""</formula>
    </cfRule>
  </conditionalFormatting>
  <conditionalFormatting sqref="N112">
    <cfRule type="expression" dxfId="871" priority="872">
      <formula>$M112&lt;&gt;""</formula>
    </cfRule>
  </conditionalFormatting>
  <conditionalFormatting sqref="N113">
    <cfRule type="expression" dxfId="870" priority="871">
      <formula>$M113&lt;&gt;""</formula>
    </cfRule>
  </conditionalFormatting>
  <conditionalFormatting sqref="N114">
    <cfRule type="expression" dxfId="869" priority="870">
      <formula>$M114&lt;&gt;""</formula>
    </cfRule>
  </conditionalFormatting>
  <conditionalFormatting sqref="Q111">
    <cfRule type="expression" dxfId="868" priority="869">
      <formula>$P111&lt;&gt;""</formula>
    </cfRule>
  </conditionalFormatting>
  <conditionalFormatting sqref="Q112">
    <cfRule type="expression" dxfId="867" priority="868">
      <formula>$P112&lt;&gt;""</formula>
    </cfRule>
  </conditionalFormatting>
  <conditionalFormatting sqref="Q113">
    <cfRule type="expression" dxfId="866" priority="867">
      <formula>$P113&lt;&gt;""</formula>
    </cfRule>
  </conditionalFormatting>
  <conditionalFormatting sqref="Q114">
    <cfRule type="expression" dxfId="865" priority="866">
      <formula>$P114&lt;&gt;""</formula>
    </cfRule>
  </conditionalFormatting>
  <conditionalFormatting sqref="Q115">
    <cfRule type="expression" dxfId="864" priority="865">
      <formula>$P115&lt;&gt;""</formula>
    </cfRule>
  </conditionalFormatting>
  <conditionalFormatting sqref="F120">
    <cfRule type="expression" dxfId="863" priority="864">
      <formula>$E120&lt;&gt;""</formula>
    </cfRule>
  </conditionalFormatting>
  <conditionalFormatting sqref="F121">
    <cfRule type="expression" dxfId="862" priority="863">
      <formula>$E121&lt;&gt;""</formula>
    </cfRule>
  </conditionalFormatting>
  <conditionalFormatting sqref="F122">
    <cfRule type="expression" dxfId="861" priority="862">
      <formula>$E122&lt;&gt;""</formula>
    </cfRule>
  </conditionalFormatting>
  <conditionalFormatting sqref="F119">
    <cfRule type="expression" dxfId="860" priority="861">
      <formula>$E119&lt;&gt;""</formula>
    </cfRule>
  </conditionalFormatting>
  <conditionalFormatting sqref="F118">
    <cfRule type="expression" dxfId="859" priority="860">
      <formula>$E118&lt;&gt;""</formula>
    </cfRule>
  </conditionalFormatting>
  <conditionalFormatting sqref="H118">
    <cfRule type="expression" dxfId="858" priority="859">
      <formula>$G118&lt;&gt;""</formula>
    </cfRule>
  </conditionalFormatting>
  <conditionalFormatting sqref="H119">
    <cfRule type="expression" dxfId="857" priority="858">
      <formula>$G119&lt;&gt;""</formula>
    </cfRule>
  </conditionalFormatting>
  <conditionalFormatting sqref="H120">
    <cfRule type="expression" dxfId="856" priority="857">
      <formula>$G120&lt;&gt;""</formula>
    </cfRule>
  </conditionalFormatting>
  <conditionalFormatting sqref="H121">
    <cfRule type="expression" dxfId="855" priority="856">
      <formula>$G121&lt;&gt;""</formula>
    </cfRule>
  </conditionalFormatting>
  <conditionalFormatting sqref="H122">
    <cfRule type="expression" dxfId="854" priority="855">
      <formula>$G122&lt;&gt;""</formula>
    </cfRule>
  </conditionalFormatting>
  <conditionalFormatting sqref="K118">
    <cfRule type="expression" dxfId="853" priority="854">
      <formula>$J118&lt;&gt;""</formula>
    </cfRule>
  </conditionalFormatting>
  <conditionalFormatting sqref="K119">
    <cfRule type="expression" dxfId="852" priority="853">
      <formula>$J119&lt;&gt;""</formula>
    </cfRule>
  </conditionalFormatting>
  <conditionalFormatting sqref="K120">
    <cfRule type="expression" dxfId="851" priority="852">
      <formula>$J120&lt;&gt;""</formula>
    </cfRule>
  </conditionalFormatting>
  <conditionalFormatting sqref="K121">
    <cfRule type="expression" dxfId="850" priority="851">
      <formula>$J121&lt;&gt;""</formula>
    </cfRule>
  </conditionalFormatting>
  <conditionalFormatting sqref="K122">
    <cfRule type="expression" dxfId="849" priority="850">
      <formula>$J122&lt;&gt;""</formula>
    </cfRule>
  </conditionalFormatting>
  <conditionalFormatting sqref="N118">
    <cfRule type="expression" dxfId="848" priority="849">
      <formula>$M118&lt;&gt;""</formula>
    </cfRule>
  </conditionalFormatting>
  <conditionalFormatting sqref="N119">
    <cfRule type="expression" dxfId="847" priority="848">
      <formula>$M119&lt;&gt;""</formula>
    </cfRule>
  </conditionalFormatting>
  <conditionalFormatting sqref="N120">
    <cfRule type="expression" dxfId="846" priority="847">
      <formula>$M120&lt;&gt;""</formula>
    </cfRule>
  </conditionalFormatting>
  <conditionalFormatting sqref="N121">
    <cfRule type="expression" dxfId="845" priority="846">
      <formula>$M121&lt;&gt;""</formula>
    </cfRule>
  </conditionalFormatting>
  <conditionalFormatting sqref="Q118">
    <cfRule type="expression" dxfId="844" priority="845">
      <formula>$P118&lt;&gt;""</formula>
    </cfRule>
  </conditionalFormatting>
  <conditionalFormatting sqref="Q119">
    <cfRule type="expression" dxfId="843" priority="844">
      <formula>$P119&lt;&gt;""</formula>
    </cfRule>
  </conditionalFormatting>
  <conditionalFormatting sqref="Q120">
    <cfRule type="expression" dxfId="842" priority="843">
      <formula>$P120&lt;&gt;""</formula>
    </cfRule>
  </conditionalFormatting>
  <conditionalFormatting sqref="Q121">
    <cfRule type="expression" dxfId="841" priority="842">
      <formula>$P121&lt;&gt;""</formula>
    </cfRule>
  </conditionalFormatting>
  <conditionalFormatting sqref="Q122">
    <cfRule type="expression" dxfId="840" priority="841">
      <formula>$P122&lt;&gt;""</formula>
    </cfRule>
  </conditionalFormatting>
  <conditionalFormatting sqref="F127">
    <cfRule type="expression" dxfId="839" priority="840">
      <formula>$E127&lt;&gt;""</formula>
    </cfRule>
  </conditionalFormatting>
  <conditionalFormatting sqref="F128">
    <cfRule type="expression" dxfId="838" priority="839">
      <formula>$E128&lt;&gt;""</formula>
    </cfRule>
  </conditionalFormatting>
  <conditionalFormatting sqref="F129">
    <cfRule type="expression" dxfId="837" priority="838">
      <formula>$E129&lt;&gt;""</formula>
    </cfRule>
  </conditionalFormatting>
  <conditionalFormatting sqref="F126">
    <cfRule type="expression" dxfId="836" priority="837">
      <formula>$E126&lt;&gt;""</formula>
    </cfRule>
  </conditionalFormatting>
  <conditionalFormatting sqref="F125">
    <cfRule type="expression" dxfId="835" priority="836">
      <formula>$E125&lt;&gt;""</formula>
    </cfRule>
  </conditionalFormatting>
  <conditionalFormatting sqref="H125">
    <cfRule type="expression" dxfId="834" priority="835">
      <formula>$G125&lt;&gt;""</formula>
    </cfRule>
  </conditionalFormatting>
  <conditionalFormatting sqref="H126">
    <cfRule type="expression" dxfId="833" priority="834">
      <formula>$G126&lt;&gt;""</formula>
    </cfRule>
  </conditionalFormatting>
  <conditionalFormatting sqref="H127">
    <cfRule type="expression" dxfId="832" priority="833">
      <formula>$G127&lt;&gt;""</formula>
    </cfRule>
  </conditionalFormatting>
  <conditionalFormatting sqref="H128">
    <cfRule type="expression" dxfId="831" priority="832">
      <formula>$G128&lt;&gt;""</formula>
    </cfRule>
  </conditionalFormatting>
  <conditionalFormatting sqref="H129">
    <cfRule type="expression" dxfId="830" priority="831">
      <formula>$G129&lt;&gt;""</formula>
    </cfRule>
  </conditionalFormatting>
  <conditionalFormatting sqref="K125">
    <cfRule type="expression" dxfId="829" priority="830">
      <formula>$J125&lt;&gt;""</formula>
    </cfRule>
  </conditionalFormatting>
  <conditionalFormatting sqref="K126">
    <cfRule type="expression" dxfId="828" priority="829">
      <formula>$J126&lt;&gt;""</formula>
    </cfRule>
  </conditionalFormatting>
  <conditionalFormatting sqref="K127">
    <cfRule type="expression" dxfId="827" priority="828">
      <formula>$J127&lt;&gt;""</formula>
    </cfRule>
  </conditionalFormatting>
  <conditionalFormatting sqref="K128">
    <cfRule type="expression" dxfId="826" priority="827">
      <formula>$J128&lt;&gt;""</formula>
    </cfRule>
  </conditionalFormatting>
  <conditionalFormatting sqref="K129">
    <cfRule type="expression" dxfId="825" priority="826">
      <formula>$J129&lt;&gt;""</formula>
    </cfRule>
  </conditionalFormatting>
  <conditionalFormatting sqref="N125">
    <cfRule type="expression" dxfId="824" priority="825">
      <formula>$M125&lt;&gt;""</formula>
    </cfRule>
  </conditionalFormatting>
  <conditionalFormatting sqref="N126">
    <cfRule type="expression" dxfId="823" priority="824">
      <formula>$M126&lt;&gt;""</formula>
    </cfRule>
  </conditionalFormatting>
  <conditionalFormatting sqref="N127">
    <cfRule type="expression" dxfId="822" priority="823">
      <formula>$M127&lt;&gt;""</formula>
    </cfRule>
  </conditionalFormatting>
  <conditionalFormatting sqref="N128">
    <cfRule type="expression" dxfId="821" priority="822">
      <formula>$M128&lt;&gt;""</formula>
    </cfRule>
  </conditionalFormatting>
  <conditionalFormatting sqref="Q125">
    <cfRule type="expression" dxfId="820" priority="821">
      <formula>$P125&lt;&gt;""</formula>
    </cfRule>
  </conditionalFormatting>
  <conditionalFormatting sqref="Q126">
    <cfRule type="expression" dxfId="819" priority="820">
      <formula>$P126&lt;&gt;""</formula>
    </cfRule>
  </conditionalFormatting>
  <conditionalFormatting sqref="Q127">
    <cfRule type="expression" dxfId="818" priority="819">
      <formula>$P127&lt;&gt;""</formula>
    </cfRule>
  </conditionalFormatting>
  <conditionalFormatting sqref="Q128">
    <cfRule type="expression" dxfId="817" priority="818">
      <formula>$P128&lt;&gt;""</formula>
    </cfRule>
  </conditionalFormatting>
  <conditionalFormatting sqref="Q129">
    <cfRule type="expression" dxfId="816" priority="817">
      <formula>$P129&lt;&gt;""</formula>
    </cfRule>
  </conditionalFormatting>
  <conditionalFormatting sqref="F134">
    <cfRule type="expression" dxfId="815" priority="816">
      <formula>$E134&lt;&gt;""</formula>
    </cfRule>
  </conditionalFormatting>
  <conditionalFormatting sqref="F135">
    <cfRule type="expression" dxfId="814" priority="815">
      <formula>$E135&lt;&gt;""</formula>
    </cfRule>
  </conditionalFormatting>
  <conditionalFormatting sqref="F136">
    <cfRule type="expression" dxfId="813" priority="814">
      <formula>$E136&lt;&gt;""</formula>
    </cfRule>
  </conditionalFormatting>
  <conditionalFormatting sqref="F133">
    <cfRule type="expression" dxfId="812" priority="813">
      <formula>$E133&lt;&gt;""</formula>
    </cfRule>
  </conditionalFormatting>
  <conditionalFormatting sqref="F132">
    <cfRule type="expression" dxfId="811" priority="812">
      <formula>$E132&lt;&gt;""</formula>
    </cfRule>
  </conditionalFormatting>
  <conditionalFormatting sqref="H132">
    <cfRule type="expression" dxfId="810" priority="811">
      <formula>$G132&lt;&gt;""</formula>
    </cfRule>
  </conditionalFormatting>
  <conditionalFormatting sqref="H133">
    <cfRule type="expression" dxfId="809" priority="810">
      <formula>$G133&lt;&gt;""</formula>
    </cfRule>
  </conditionalFormatting>
  <conditionalFormatting sqref="H134">
    <cfRule type="expression" dxfId="808" priority="809">
      <formula>$G134&lt;&gt;""</formula>
    </cfRule>
  </conditionalFormatting>
  <conditionalFormatting sqref="H135">
    <cfRule type="expression" dxfId="807" priority="808">
      <formula>$G135&lt;&gt;""</formula>
    </cfRule>
  </conditionalFormatting>
  <conditionalFormatting sqref="H136">
    <cfRule type="expression" dxfId="806" priority="807">
      <formula>$G136&lt;&gt;""</formula>
    </cfRule>
  </conditionalFormatting>
  <conditionalFormatting sqref="K132">
    <cfRule type="expression" dxfId="805" priority="806">
      <formula>$J132&lt;&gt;""</formula>
    </cfRule>
  </conditionalFormatting>
  <conditionalFormatting sqref="K133">
    <cfRule type="expression" dxfId="804" priority="805">
      <formula>$J133&lt;&gt;""</formula>
    </cfRule>
  </conditionalFormatting>
  <conditionalFormatting sqref="K134">
    <cfRule type="expression" dxfId="803" priority="804">
      <formula>$J134&lt;&gt;""</formula>
    </cfRule>
  </conditionalFormatting>
  <conditionalFormatting sqref="K135">
    <cfRule type="expression" dxfId="802" priority="803">
      <formula>$J135&lt;&gt;""</formula>
    </cfRule>
  </conditionalFormatting>
  <conditionalFormatting sqref="K136">
    <cfRule type="expression" dxfId="801" priority="802">
      <formula>$J136&lt;&gt;""</formula>
    </cfRule>
  </conditionalFormatting>
  <conditionalFormatting sqref="N132">
    <cfRule type="expression" dxfId="800" priority="801">
      <formula>$M132&lt;&gt;""</formula>
    </cfRule>
  </conditionalFormatting>
  <conditionalFormatting sqref="N133">
    <cfRule type="expression" dxfId="799" priority="800">
      <formula>$M133&lt;&gt;""</formula>
    </cfRule>
  </conditionalFormatting>
  <conditionalFormatting sqref="N134">
    <cfRule type="expression" dxfId="798" priority="799">
      <formula>$M134&lt;&gt;""</formula>
    </cfRule>
  </conditionalFormatting>
  <conditionalFormatting sqref="N135">
    <cfRule type="expression" dxfId="797" priority="798">
      <formula>$M135&lt;&gt;""</formula>
    </cfRule>
  </conditionalFormatting>
  <conditionalFormatting sqref="Q132">
    <cfRule type="expression" dxfId="796" priority="797">
      <formula>$P132&lt;&gt;""</formula>
    </cfRule>
  </conditionalFormatting>
  <conditionalFormatting sqref="Q133">
    <cfRule type="expression" dxfId="795" priority="796">
      <formula>$P133&lt;&gt;""</formula>
    </cfRule>
  </conditionalFormatting>
  <conditionalFormatting sqref="Q134">
    <cfRule type="expression" dxfId="794" priority="795">
      <formula>$P134&lt;&gt;""</formula>
    </cfRule>
  </conditionalFormatting>
  <conditionalFormatting sqref="Q135">
    <cfRule type="expression" dxfId="793" priority="794">
      <formula>$P135&lt;&gt;""</formula>
    </cfRule>
  </conditionalFormatting>
  <conditionalFormatting sqref="Q136">
    <cfRule type="expression" dxfId="792" priority="793">
      <formula>$P136&lt;&gt;""</formula>
    </cfRule>
  </conditionalFormatting>
  <conditionalFormatting sqref="F141">
    <cfRule type="expression" dxfId="791" priority="792">
      <formula>$E141&lt;&gt;""</formula>
    </cfRule>
  </conditionalFormatting>
  <conditionalFormatting sqref="F142">
    <cfRule type="expression" dxfId="790" priority="791">
      <formula>$E142&lt;&gt;""</formula>
    </cfRule>
  </conditionalFormatting>
  <conditionalFormatting sqref="F143">
    <cfRule type="expression" dxfId="789" priority="790">
      <formula>$E143&lt;&gt;""</formula>
    </cfRule>
  </conditionalFormatting>
  <conditionalFormatting sqref="F140">
    <cfRule type="expression" dxfId="788" priority="789">
      <formula>$E140&lt;&gt;""</formula>
    </cfRule>
  </conditionalFormatting>
  <conditionalFormatting sqref="F139">
    <cfRule type="expression" dxfId="787" priority="788">
      <formula>$E139&lt;&gt;""</formula>
    </cfRule>
  </conditionalFormatting>
  <conditionalFormatting sqref="H139">
    <cfRule type="expression" dxfId="786" priority="787">
      <formula>$G139&lt;&gt;""</formula>
    </cfRule>
  </conditionalFormatting>
  <conditionalFormatting sqref="H140">
    <cfRule type="expression" dxfId="785" priority="786">
      <formula>$G140&lt;&gt;""</formula>
    </cfRule>
  </conditionalFormatting>
  <conditionalFormatting sqref="H141">
    <cfRule type="expression" dxfId="784" priority="785">
      <formula>$G141&lt;&gt;""</formula>
    </cfRule>
  </conditionalFormatting>
  <conditionalFormatting sqref="H142">
    <cfRule type="expression" dxfId="783" priority="784">
      <formula>$G142&lt;&gt;""</formula>
    </cfRule>
  </conditionalFormatting>
  <conditionalFormatting sqref="H143">
    <cfRule type="expression" dxfId="782" priority="783">
      <formula>$G143&lt;&gt;""</formula>
    </cfRule>
  </conditionalFormatting>
  <conditionalFormatting sqref="K139">
    <cfRule type="expression" dxfId="781" priority="782">
      <formula>$J139&lt;&gt;""</formula>
    </cfRule>
  </conditionalFormatting>
  <conditionalFormatting sqref="K140">
    <cfRule type="expression" dxfId="780" priority="781">
      <formula>$J140&lt;&gt;""</formula>
    </cfRule>
  </conditionalFormatting>
  <conditionalFormatting sqref="K141">
    <cfRule type="expression" dxfId="779" priority="780">
      <formula>$J141&lt;&gt;""</formula>
    </cfRule>
  </conditionalFormatting>
  <conditionalFormatting sqref="K142">
    <cfRule type="expression" dxfId="778" priority="779">
      <formula>$J142&lt;&gt;""</formula>
    </cfRule>
  </conditionalFormatting>
  <conditionalFormatting sqref="K143">
    <cfRule type="expression" dxfId="777" priority="778">
      <formula>$J143&lt;&gt;""</formula>
    </cfRule>
  </conditionalFormatting>
  <conditionalFormatting sqref="N139">
    <cfRule type="expression" dxfId="776" priority="777">
      <formula>$M139&lt;&gt;""</formula>
    </cfRule>
  </conditionalFormatting>
  <conditionalFormatting sqref="N140">
    <cfRule type="expression" dxfId="775" priority="776">
      <formula>$M140&lt;&gt;""</formula>
    </cfRule>
  </conditionalFormatting>
  <conditionalFormatting sqref="N141">
    <cfRule type="expression" dxfId="774" priority="775">
      <formula>$M141&lt;&gt;""</formula>
    </cfRule>
  </conditionalFormatting>
  <conditionalFormatting sqref="N142">
    <cfRule type="expression" dxfId="773" priority="774">
      <formula>$M142&lt;&gt;""</formula>
    </cfRule>
  </conditionalFormatting>
  <conditionalFormatting sqref="Q139">
    <cfRule type="expression" dxfId="772" priority="773">
      <formula>$P139&lt;&gt;""</formula>
    </cfRule>
  </conditionalFormatting>
  <conditionalFormatting sqref="Q140">
    <cfRule type="expression" dxfId="771" priority="772">
      <formula>$P140&lt;&gt;""</formula>
    </cfRule>
  </conditionalFormatting>
  <conditionalFormatting sqref="Q141">
    <cfRule type="expression" dxfId="770" priority="771">
      <formula>$P141&lt;&gt;""</formula>
    </cfRule>
  </conditionalFormatting>
  <conditionalFormatting sqref="Q142">
    <cfRule type="expression" dxfId="769" priority="770">
      <formula>$P142&lt;&gt;""</formula>
    </cfRule>
  </conditionalFormatting>
  <conditionalFormatting sqref="Q143">
    <cfRule type="expression" dxfId="768" priority="769">
      <formula>$P143&lt;&gt;""</formula>
    </cfRule>
  </conditionalFormatting>
  <conditionalFormatting sqref="F148">
    <cfRule type="expression" dxfId="767" priority="768">
      <formula>$E148&lt;&gt;""</formula>
    </cfRule>
  </conditionalFormatting>
  <conditionalFormatting sqref="F149">
    <cfRule type="expression" dxfId="766" priority="767">
      <formula>$E149&lt;&gt;""</formula>
    </cfRule>
  </conditionalFormatting>
  <conditionalFormatting sqref="F150">
    <cfRule type="expression" dxfId="765" priority="766">
      <formula>$E150&lt;&gt;""</formula>
    </cfRule>
  </conditionalFormatting>
  <conditionalFormatting sqref="F147">
    <cfRule type="expression" dxfId="764" priority="765">
      <formula>$E147&lt;&gt;""</formula>
    </cfRule>
  </conditionalFormatting>
  <conditionalFormatting sqref="F146">
    <cfRule type="expression" dxfId="763" priority="764">
      <formula>$E146&lt;&gt;""</formula>
    </cfRule>
  </conditionalFormatting>
  <conditionalFormatting sqref="H146">
    <cfRule type="expression" dxfId="762" priority="763">
      <formula>$G146&lt;&gt;""</formula>
    </cfRule>
  </conditionalFormatting>
  <conditionalFormatting sqref="H147">
    <cfRule type="expression" dxfId="761" priority="762">
      <formula>$G147&lt;&gt;""</formula>
    </cfRule>
  </conditionalFormatting>
  <conditionalFormatting sqref="H148">
    <cfRule type="expression" dxfId="760" priority="761">
      <formula>$G148&lt;&gt;""</formula>
    </cfRule>
  </conditionalFormatting>
  <conditionalFormatting sqref="H149">
    <cfRule type="expression" dxfId="759" priority="760">
      <formula>$G149&lt;&gt;""</formula>
    </cfRule>
  </conditionalFormatting>
  <conditionalFormatting sqref="H150">
    <cfRule type="expression" dxfId="758" priority="759">
      <formula>$G150&lt;&gt;""</formula>
    </cfRule>
  </conditionalFormatting>
  <conditionalFormatting sqref="K146">
    <cfRule type="expression" dxfId="757" priority="758">
      <formula>$J146&lt;&gt;""</formula>
    </cfRule>
  </conditionalFormatting>
  <conditionalFormatting sqref="K147">
    <cfRule type="expression" dxfId="756" priority="757">
      <formula>$J147&lt;&gt;""</formula>
    </cfRule>
  </conditionalFormatting>
  <conditionalFormatting sqref="K148">
    <cfRule type="expression" dxfId="755" priority="756">
      <formula>$J148&lt;&gt;""</formula>
    </cfRule>
  </conditionalFormatting>
  <conditionalFormatting sqref="K149">
    <cfRule type="expression" dxfId="754" priority="755">
      <formula>$J149&lt;&gt;""</formula>
    </cfRule>
  </conditionalFormatting>
  <conditionalFormatting sqref="K150">
    <cfRule type="expression" dxfId="753" priority="754">
      <formula>$J150&lt;&gt;""</formula>
    </cfRule>
  </conditionalFormatting>
  <conditionalFormatting sqref="N146">
    <cfRule type="expression" dxfId="752" priority="753">
      <formula>$M146&lt;&gt;""</formula>
    </cfRule>
  </conditionalFormatting>
  <conditionalFormatting sqref="N147">
    <cfRule type="expression" dxfId="751" priority="752">
      <formula>$M147&lt;&gt;""</formula>
    </cfRule>
  </conditionalFormatting>
  <conditionalFormatting sqref="N148">
    <cfRule type="expression" dxfId="750" priority="751">
      <formula>$M148&lt;&gt;""</formula>
    </cfRule>
  </conditionalFormatting>
  <conditionalFormatting sqref="N149">
    <cfRule type="expression" dxfId="749" priority="750">
      <formula>$M149&lt;&gt;""</formula>
    </cfRule>
  </conditionalFormatting>
  <conditionalFormatting sqref="Q146">
    <cfRule type="expression" dxfId="748" priority="749">
      <formula>$P146&lt;&gt;""</formula>
    </cfRule>
  </conditionalFormatting>
  <conditionalFormatting sqref="Q147">
    <cfRule type="expression" dxfId="747" priority="748">
      <formula>$P147&lt;&gt;""</formula>
    </cfRule>
  </conditionalFormatting>
  <conditionalFormatting sqref="Q148">
    <cfRule type="expression" dxfId="746" priority="747">
      <formula>$P148&lt;&gt;""</formula>
    </cfRule>
  </conditionalFormatting>
  <conditionalFormatting sqref="Q149">
    <cfRule type="expression" dxfId="745" priority="746">
      <formula>$P149&lt;&gt;""</formula>
    </cfRule>
  </conditionalFormatting>
  <conditionalFormatting sqref="Q150">
    <cfRule type="expression" dxfId="744" priority="745">
      <formula>$P150&lt;&gt;""</formula>
    </cfRule>
  </conditionalFormatting>
  <conditionalFormatting sqref="F155">
    <cfRule type="expression" dxfId="743" priority="744">
      <formula>$E155&lt;&gt;""</formula>
    </cfRule>
  </conditionalFormatting>
  <conditionalFormatting sqref="F156">
    <cfRule type="expression" dxfId="742" priority="743">
      <formula>$E156&lt;&gt;""</formula>
    </cfRule>
  </conditionalFormatting>
  <conditionalFormatting sqref="F157">
    <cfRule type="expression" dxfId="741" priority="742">
      <formula>$E157&lt;&gt;""</formula>
    </cfRule>
  </conditionalFormatting>
  <conditionalFormatting sqref="F154">
    <cfRule type="expression" dxfId="740" priority="741">
      <formula>$E154&lt;&gt;""</formula>
    </cfRule>
  </conditionalFormatting>
  <conditionalFormatting sqref="F153">
    <cfRule type="expression" dxfId="739" priority="740">
      <formula>$E153&lt;&gt;""</formula>
    </cfRule>
  </conditionalFormatting>
  <conditionalFormatting sqref="H153">
    <cfRule type="expression" dxfId="738" priority="739">
      <formula>$G153&lt;&gt;""</formula>
    </cfRule>
  </conditionalFormatting>
  <conditionalFormatting sqref="H154">
    <cfRule type="expression" dxfId="737" priority="738">
      <formula>$G154&lt;&gt;""</formula>
    </cfRule>
  </conditionalFormatting>
  <conditionalFormatting sqref="H155">
    <cfRule type="expression" dxfId="736" priority="737">
      <formula>$G155&lt;&gt;""</formula>
    </cfRule>
  </conditionalFormatting>
  <conditionalFormatting sqref="H156">
    <cfRule type="expression" dxfId="735" priority="736">
      <formula>$G156&lt;&gt;""</formula>
    </cfRule>
  </conditionalFormatting>
  <conditionalFormatting sqref="H157">
    <cfRule type="expression" dxfId="734" priority="735">
      <formula>$G157&lt;&gt;""</formula>
    </cfRule>
  </conditionalFormatting>
  <conditionalFormatting sqref="K153">
    <cfRule type="expression" dxfId="733" priority="734">
      <formula>$J153&lt;&gt;""</formula>
    </cfRule>
  </conditionalFormatting>
  <conditionalFormatting sqref="K154">
    <cfRule type="expression" dxfId="732" priority="733">
      <formula>$J154&lt;&gt;""</formula>
    </cfRule>
  </conditionalFormatting>
  <conditionalFormatting sqref="K155">
    <cfRule type="expression" dxfId="731" priority="732">
      <formula>$J155&lt;&gt;""</formula>
    </cfRule>
  </conditionalFormatting>
  <conditionalFormatting sqref="K156">
    <cfRule type="expression" dxfId="730" priority="731">
      <formula>$J156&lt;&gt;""</formula>
    </cfRule>
  </conditionalFormatting>
  <conditionalFormatting sqref="K157">
    <cfRule type="expression" dxfId="729" priority="730">
      <formula>$J157&lt;&gt;""</formula>
    </cfRule>
  </conditionalFormatting>
  <conditionalFormatting sqref="N153">
    <cfRule type="expression" dxfId="728" priority="729">
      <formula>$M153&lt;&gt;""</formula>
    </cfRule>
  </conditionalFormatting>
  <conditionalFormatting sqref="N154">
    <cfRule type="expression" dxfId="727" priority="728">
      <formula>$M154&lt;&gt;""</formula>
    </cfRule>
  </conditionalFormatting>
  <conditionalFormatting sqref="N155">
    <cfRule type="expression" dxfId="726" priority="727">
      <formula>$M155&lt;&gt;""</formula>
    </cfRule>
  </conditionalFormatting>
  <conditionalFormatting sqref="N156">
    <cfRule type="expression" dxfId="725" priority="726">
      <formula>$M156&lt;&gt;""</formula>
    </cfRule>
  </conditionalFormatting>
  <conditionalFormatting sqref="Q153">
    <cfRule type="expression" dxfId="724" priority="725">
      <formula>$P153&lt;&gt;""</formula>
    </cfRule>
  </conditionalFormatting>
  <conditionalFormatting sqref="Q154">
    <cfRule type="expression" dxfId="723" priority="724">
      <formula>$P154&lt;&gt;""</formula>
    </cfRule>
  </conditionalFormatting>
  <conditionalFormatting sqref="Q155">
    <cfRule type="expression" dxfId="722" priority="723">
      <formula>$P155&lt;&gt;""</formula>
    </cfRule>
  </conditionalFormatting>
  <conditionalFormatting sqref="Q156">
    <cfRule type="expression" dxfId="721" priority="722">
      <formula>$P156&lt;&gt;""</formula>
    </cfRule>
  </conditionalFormatting>
  <conditionalFormatting sqref="Q157">
    <cfRule type="expression" dxfId="720" priority="721">
      <formula>$P157&lt;&gt;""</formula>
    </cfRule>
  </conditionalFormatting>
  <conditionalFormatting sqref="F162">
    <cfRule type="expression" dxfId="719" priority="720">
      <formula>$E162&lt;&gt;""</formula>
    </cfRule>
  </conditionalFormatting>
  <conditionalFormatting sqref="F163">
    <cfRule type="expression" dxfId="718" priority="719">
      <formula>$E163&lt;&gt;""</formula>
    </cfRule>
  </conditionalFormatting>
  <conditionalFormatting sqref="F164">
    <cfRule type="expression" dxfId="717" priority="718">
      <formula>$E164&lt;&gt;""</formula>
    </cfRule>
  </conditionalFormatting>
  <conditionalFormatting sqref="F161">
    <cfRule type="expression" dxfId="716" priority="717">
      <formula>$E161&lt;&gt;""</formula>
    </cfRule>
  </conditionalFormatting>
  <conditionalFormatting sqref="F160">
    <cfRule type="expression" dxfId="715" priority="716">
      <formula>$E160&lt;&gt;""</formula>
    </cfRule>
  </conditionalFormatting>
  <conditionalFormatting sqref="H160">
    <cfRule type="expression" dxfId="714" priority="715">
      <formula>$G160&lt;&gt;""</formula>
    </cfRule>
  </conditionalFormatting>
  <conditionalFormatting sqref="H161">
    <cfRule type="expression" dxfId="713" priority="714">
      <formula>$G161&lt;&gt;""</formula>
    </cfRule>
  </conditionalFormatting>
  <conditionalFormatting sqref="H162">
    <cfRule type="expression" dxfId="712" priority="713">
      <formula>$G162&lt;&gt;""</formula>
    </cfRule>
  </conditionalFormatting>
  <conditionalFormatting sqref="H163">
    <cfRule type="expression" dxfId="711" priority="712">
      <formula>$G163&lt;&gt;""</formula>
    </cfRule>
  </conditionalFormatting>
  <conditionalFormatting sqref="H164">
    <cfRule type="expression" dxfId="710" priority="711">
      <formula>$G164&lt;&gt;""</formula>
    </cfRule>
  </conditionalFormatting>
  <conditionalFormatting sqref="K160">
    <cfRule type="expression" dxfId="709" priority="710">
      <formula>$J160&lt;&gt;""</formula>
    </cfRule>
  </conditionalFormatting>
  <conditionalFormatting sqref="K161">
    <cfRule type="expression" dxfId="708" priority="709">
      <formula>$J161&lt;&gt;""</formula>
    </cfRule>
  </conditionalFormatting>
  <conditionalFormatting sqref="K162">
    <cfRule type="expression" dxfId="707" priority="708">
      <formula>$J162&lt;&gt;""</formula>
    </cfRule>
  </conditionalFormatting>
  <conditionalFormatting sqref="K163">
    <cfRule type="expression" dxfId="706" priority="707">
      <formula>$J163&lt;&gt;""</formula>
    </cfRule>
  </conditionalFormatting>
  <conditionalFormatting sqref="K164">
    <cfRule type="expression" dxfId="705" priority="706">
      <formula>$J164&lt;&gt;""</formula>
    </cfRule>
  </conditionalFormatting>
  <conditionalFormatting sqref="N160">
    <cfRule type="expression" dxfId="704" priority="705">
      <formula>$M160&lt;&gt;""</formula>
    </cfRule>
  </conditionalFormatting>
  <conditionalFormatting sqref="N161">
    <cfRule type="expression" dxfId="703" priority="704">
      <formula>$M161&lt;&gt;""</formula>
    </cfRule>
  </conditionalFormatting>
  <conditionalFormatting sqref="N162">
    <cfRule type="expression" dxfId="702" priority="703">
      <formula>$M162&lt;&gt;""</formula>
    </cfRule>
  </conditionalFormatting>
  <conditionalFormatting sqref="N163">
    <cfRule type="expression" dxfId="701" priority="702">
      <formula>$M163&lt;&gt;""</formula>
    </cfRule>
  </conditionalFormatting>
  <conditionalFormatting sqref="Q160">
    <cfRule type="expression" dxfId="700" priority="701">
      <formula>$P160&lt;&gt;""</formula>
    </cfRule>
  </conditionalFormatting>
  <conditionalFormatting sqref="Q161">
    <cfRule type="expression" dxfId="699" priority="700">
      <formula>$P161&lt;&gt;""</formula>
    </cfRule>
  </conditionalFormatting>
  <conditionalFormatting sqref="Q162">
    <cfRule type="expression" dxfId="698" priority="699">
      <formula>$P162&lt;&gt;""</formula>
    </cfRule>
  </conditionalFormatting>
  <conditionalFormatting sqref="Q163">
    <cfRule type="expression" dxfId="697" priority="698">
      <formula>$P163&lt;&gt;""</formula>
    </cfRule>
  </conditionalFormatting>
  <conditionalFormatting sqref="Q164">
    <cfRule type="expression" dxfId="696" priority="697">
      <formula>$P164&lt;&gt;""</formula>
    </cfRule>
  </conditionalFormatting>
  <conditionalFormatting sqref="F169">
    <cfRule type="expression" dxfId="695" priority="696">
      <formula>$E169&lt;&gt;""</formula>
    </cfRule>
  </conditionalFormatting>
  <conditionalFormatting sqref="F170">
    <cfRule type="expression" dxfId="694" priority="695">
      <formula>$E170&lt;&gt;""</formula>
    </cfRule>
  </conditionalFormatting>
  <conditionalFormatting sqref="F171">
    <cfRule type="expression" dxfId="693" priority="694">
      <formula>$E171&lt;&gt;""</formula>
    </cfRule>
  </conditionalFormatting>
  <conditionalFormatting sqref="F168">
    <cfRule type="expression" dxfId="692" priority="693">
      <formula>$E168&lt;&gt;""</formula>
    </cfRule>
  </conditionalFormatting>
  <conditionalFormatting sqref="F167">
    <cfRule type="expression" dxfId="691" priority="692">
      <formula>$E167&lt;&gt;""</formula>
    </cfRule>
  </conditionalFormatting>
  <conditionalFormatting sqref="H167">
    <cfRule type="expression" dxfId="690" priority="691">
      <formula>$G167&lt;&gt;""</formula>
    </cfRule>
  </conditionalFormatting>
  <conditionalFormatting sqref="H168">
    <cfRule type="expression" dxfId="689" priority="690">
      <formula>$G168&lt;&gt;""</formula>
    </cfRule>
  </conditionalFormatting>
  <conditionalFormatting sqref="H169">
    <cfRule type="expression" dxfId="688" priority="689">
      <formula>$G169&lt;&gt;""</formula>
    </cfRule>
  </conditionalFormatting>
  <conditionalFormatting sqref="H170">
    <cfRule type="expression" dxfId="687" priority="688">
      <formula>$G170&lt;&gt;""</formula>
    </cfRule>
  </conditionalFormatting>
  <conditionalFormatting sqref="H171">
    <cfRule type="expression" dxfId="686" priority="687">
      <formula>$G171&lt;&gt;""</formula>
    </cfRule>
  </conditionalFormatting>
  <conditionalFormatting sqref="K167">
    <cfRule type="expression" dxfId="685" priority="686">
      <formula>$J167&lt;&gt;""</formula>
    </cfRule>
  </conditionalFormatting>
  <conditionalFormatting sqref="K168">
    <cfRule type="expression" dxfId="684" priority="685">
      <formula>$J168&lt;&gt;""</formula>
    </cfRule>
  </conditionalFormatting>
  <conditionalFormatting sqref="K169">
    <cfRule type="expression" dxfId="683" priority="684">
      <formula>$J169&lt;&gt;""</formula>
    </cfRule>
  </conditionalFormatting>
  <conditionalFormatting sqref="K170">
    <cfRule type="expression" dxfId="682" priority="683">
      <formula>$J170&lt;&gt;""</formula>
    </cfRule>
  </conditionalFormatting>
  <conditionalFormatting sqref="K171">
    <cfRule type="expression" dxfId="681" priority="682">
      <formula>$J171&lt;&gt;""</formula>
    </cfRule>
  </conditionalFormatting>
  <conditionalFormatting sqref="N167">
    <cfRule type="expression" dxfId="680" priority="681">
      <formula>$M167&lt;&gt;""</formula>
    </cfRule>
  </conditionalFormatting>
  <conditionalFormatting sqref="N168">
    <cfRule type="expression" dxfId="679" priority="680">
      <formula>$M168&lt;&gt;""</formula>
    </cfRule>
  </conditionalFormatting>
  <conditionalFormatting sqref="N169">
    <cfRule type="expression" dxfId="678" priority="679">
      <formula>$M169&lt;&gt;""</formula>
    </cfRule>
  </conditionalFormatting>
  <conditionalFormatting sqref="N170">
    <cfRule type="expression" dxfId="677" priority="678">
      <formula>$M170&lt;&gt;""</formula>
    </cfRule>
  </conditionalFormatting>
  <conditionalFormatting sqref="Q167">
    <cfRule type="expression" dxfId="676" priority="677">
      <formula>$P167&lt;&gt;""</formula>
    </cfRule>
  </conditionalFormatting>
  <conditionalFormatting sqref="Q168">
    <cfRule type="expression" dxfId="675" priority="676">
      <formula>$P168&lt;&gt;""</formula>
    </cfRule>
  </conditionalFormatting>
  <conditionalFormatting sqref="Q169">
    <cfRule type="expression" dxfId="674" priority="675">
      <formula>$P169&lt;&gt;""</formula>
    </cfRule>
  </conditionalFormatting>
  <conditionalFormatting sqref="Q170">
    <cfRule type="expression" dxfId="673" priority="674">
      <formula>$P170&lt;&gt;""</formula>
    </cfRule>
  </conditionalFormatting>
  <conditionalFormatting sqref="Q171">
    <cfRule type="expression" dxfId="672" priority="673">
      <formula>$P171&lt;&gt;""</formula>
    </cfRule>
  </conditionalFormatting>
  <conditionalFormatting sqref="F176">
    <cfRule type="expression" dxfId="671" priority="672">
      <formula>$E176&lt;&gt;""</formula>
    </cfRule>
  </conditionalFormatting>
  <conditionalFormatting sqref="F177">
    <cfRule type="expression" dxfId="670" priority="671">
      <formula>$E177&lt;&gt;""</formula>
    </cfRule>
  </conditionalFormatting>
  <conditionalFormatting sqref="F178">
    <cfRule type="expression" dxfId="669" priority="670">
      <formula>$E178&lt;&gt;""</formula>
    </cfRule>
  </conditionalFormatting>
  <conditionalFormatting sqref="F175">
    <cfRule type="expression" dxfId="668" priority="669">
      <formula>$E175&lt;&gt;""</formula>
    </cfRule>
  </conditionalFormatting>
  <conditionalFormatting sqref="F174">
    <cfRule type="expression" dxfId="667" priority="668">
      <formula>$E174&lt;&gt;""</formula>
    </cfRule>
  </conditionalFormatting>
  <conditionalFormatting sqref="H174">
    <cfRule type="expression" dxfId="666" priority="667">
      <formula>$G174&lt;&gt;""</formula>
    </cfRule>
  </conditionalFormatting>
  <conditionalFormatting sqref="H175">
    <cfRule type="expression" dxfId="665" priority="666">
      <formula>$G175&lt;&gt;""</formula>
    </cfRule>
  </conditionalFormatting>
  <conditionalFormatting sqref="H176">
    <cfRule type="expression" dxfId="664" priority="665">
      <formula>$G176&lt;&gt;""</formula>
    </cfRule>
  </conditionalFormatting>
  <conditionalFormatting sqref="H177">
    <cfRule type="expression" dxfId="663" priority="664">
      <formula>$G177&lt;&gt;""</formula>
    </cfRule>
  </conditionalFormatting>
  <conditionalFormatting sqref="H178">
    <cfRule type="expression" dxfId="662" priority="663">
      <formula>$G178&lt;&gt;""</formula>
    </cfRule>
  </conditionalFormatting>
  <conditionalFormatting sqref="K174">
    <cfRule type="expression" dxfId="661" priority="662">
      <formula>$J174&lt;&gt;""</formula>
    </cfRule>
  </conditionalFormatting>
  <conditionalFormatting sqref="K175">
    <cfRule type="expression" dxfId="660" priority="661">
      <formula>$J175&lt;&gt;""</formula>
    </cfRule>
  </conditionalFormatting>
  <conditionalFormatting sqref="K176">
    <cfRule type="expression" dxfId="659" priority="660">
      <formula>$J176&lt;&gt;""</formula>
    </cfRule>
  </conditionalFormatting>
  <conditionalFormatting sqref="K177">
    <cfRule type="expression" dxfId="658" priority="659">
      <formula>$J177&lt;&gt;""</formula>
    </cfRule>
  </conditionalFormatting>
  <conditionalFormatting sqref="K178">
    <cfRule type="expression" dxfId="657" priority="658">
      <formula>$J178&lt;&gt;""</formula>
    </cfRule>
  </conditionalFormatting>
  <conditionalFormatting sqref="N174">
    <cfRule type="expression" dxfId="656" priority="657">
      <formula>$M174&lt;&gt;""</formula>
    </cfRule>
  </conditionalFormatting>
  <conditionalFormatting sqref="N175">
    <cfRule type="expression" dxfId="655" priority="656">
      <formula>$M175&lt;&gt;""</formula>
    </cfRule>
  </conditionalFormatting>
  <conditionalFormatting sqref="N176">
    <cfRule type="expression" dxfId="654" priority="655">
      <formula>$M176&lt;&gt;""</formula>
    </cfRule>
  </conditionalFormatting>
  <conditionalFormatting sqref="N177">
    <cfRule type="expression" dxfId="653" priority="654">
      <formula>$M177&lt;&gt;""</formula>
    </cfRule>
  </conditionalFormatting>
  <conditionalFormatting sqref="Q174">
    <cfRule type="expression" dxfId="652" priority="653">
      <formula>$P174&lt;&gt;""</formula>
    </cfRule>
  </conditionalFormatting>
  <conditionalFormatting sqref="Q175">
    <cfRule type="expression" dxfId="651" priority="652">
      <formula>$P175&lt;&gt;""</formula>
    </cfRule>
  </conditionalFormatting>
  <conditionalFormatting sqref="Q176">
    <cfRule type="expression" dxfId="650" priority="651">
      <formula>$P176&lt;&gt;""</formula>
    </cfRule>
  </conditionalFormatting>
  <conditionalFormatting sqref="Q177">
    <cfRule type="expression" dxfId="649" priority="650">
      <formula>$P177&lt;&gt;""</formula>
    </cfRule>
  </conditionalFormatting>
  <conditionalFormatting sqref="Q178">
    <cfRule type="expression" dxfId="648" priority="649">
      <formula>$P178&lt;&gt;""</formula>
    </cfRule>
  </conditionalFormatting>
  <conditionalFormatting sqref="F183">
    <cfRule type="expression" dxfId="647" priority="648">
      <formula>$E183&lt;&gt;""</formula>
    </cfRule>
  </conditionalFormatting>
  <conditionalFormatting sqref="F184">
    <cfRule type="expression" dxfId="646" priority="647">
      <formula>$E184&lt;&gt;""</formula>
    </cfRule>
  </conditionalFormatting>
  <conditionalFormatting sqref="F185">
    <cfRule type="expression" dxfId="645" priority="646">
      <formula>$E185&lt;&gt;""</formula>
    </cfRule>
  </conditionalFormatting>
  <conditionalFormatting sqref="F182">
    <cfRule type="expression" dxfId="644" priority="645">
      <formula>$E182&lt;&gt;""</formula>
    </cfRule>
  </conditionalFormatting>
  <conditionalFormatting sqref="F181">
    <cfRule type="expression" dxfId="643" priority="644">
      <formula>$E181&lt;&gt;""</formula>
    </cfRule>
  </conditionalFormatting>
  <conditionalFormatting sqref="H181">
    <cfRule type="expression" dxfId="642" priority="643">
      <formula>$G181&lt;&gt;""</formula>
    </cfRule>
  </conditionalFormatting>
  <conditionalFormatting sqref="H182">
    <cfRule type="expression" dxfId="641" priority="642">
      <formula>$G182&lt;&gt;""</formula>
    </cfRule>
  </conditionalFormatting>
  <conditionalFormatting sqref="H183">
    <cfRule type="expression" dxfId="640" priority="641">
      <formula>$G183&lt;&gt;""</formula>
    </cfRule>
  </conditionalFormatting>
  <conditionalFormatting sqref="H184">
    <cfRule type="expression" dxfId="639" priority="640">
      <formula>$G184&lt;&gt;""</formula>
    </cfRule>
  </conditionalFormatting>
  <conditionalFormatting sqref="H185">
    <cfRule type="expression" dxfId="638" priority="639">
      <formula>$G185&lt;&gt;""</formula>
    </cfRule>
  </conditionalFormatting>
  <conditionalFormatting sqref="K181">
    <cfRule type="expression" dxfId="637" priority="638">
      <formula>$J181&lt;&gt;""</formula>
    </cfRule>
  </conditionalFormatting>
  <conditionalFormatting sqref="K182">
    <cfRule type="expression" dxfId="636" priority="637">
      <formula>$J182&lt;&gt;""</formula>
    </cfRule>
  </conditionalFormatting>
  <conditionalFormatting sqref="K183">
    <cfRule type="expression" dxfId="635" priority="636">
      <formula>$J183&lt;&gt;""</formula>
    </cfRule>
  </conditionalFormatting>
  <conditionalFormatting sqref="K184">
    <cfRule type="expression" dxfId="634" priority="635">
      <formula>$J184&lt;&gt;""</formula>
    </cfRule>
  </conditionalFormatting>
  <conditionalFormatting sqref="K185">
    <cfRule type="expression" dxfId="633" priority="634">
      <formula>$J185&lt;&gt;""</formula>
    </cfRule>
  </conditionalFormatting>
  <conditionalFormatting sqref="N181">
    <cfRule type="expression" dxfId="632" priority="633">
      <formula>$M181&lt;&gt;""</formula>
    </cfRule>
  </conditionalFormatting>
  <conditionalFormatting sqref="N182">
    <cfRule type="expression" dxfId="631" priority="632">
      <formula>$M182&lt;&gt;""</formula>
    </cfRule>
  </conditionalFormatting>
  <conditionalFormatting sqref="N183">
    <cfRule type="expression" dxfId="630" priority="631">
      <formula>$M183&lt;&gt;""</formula>
    </cfRule>
  </conditionalFormatting>
  <conditionalFormatting sqref="N184">
    <cfRule type="expression" dxfId="629" priority="630">
      <formula>$M184&lt;&gt;""</formula>
    </cfRule>
  </conditionalFormatting>
  <conditionalFormatting sqref="Q181">
    <cfRule type="expression" dxfId="628" priority="629">
      <formula>$P181&lt;&gt;""</formula>
    </cfRule>
  </conditionalFormatting>
  <conditionalFormatting sqref="Q182">
    <cfRule type="expression" dxfId="627" priority="628">
      <formula>$P182&lt;&gt;""</formula>
    </cfRule>
  </conditionalFormatting>
  <conditionalFormatting sqref="Q183">
    <cfRule type="expression" dxfId="626" priority="627">
      <formula>$P183&lt;&gt;""</formula>
    </cfRule>
  </conditionalFormatting>
  <conditionalFormatting sqref="Q184">
    <cfRule type="expression" dxfId="625" priority="626">
      <formula>$P184&lt;&gt;""</formula>
    </cfRule>
  </conditionalFormatting>
  <conditionalFormatting sqref="Q185">
    <cfRule type="expression" dxfId="624" priority="625">
      <formula>$P185&lt;&gt;""</formula>
    </cfRule>
  </conditionalFormatting>
  <conditionalFormatting sqref="F190">
    <cfRule type="expression" dxfId="623" priority="624">
      <formula>$E190&lt;&gt;""</formula>
    </cfRule>
  </conditionalFormatting>
  <conditionalFormatting sqref="F191">
    <cfRule type="expression" dxfId="622" priority="623">
      <formula>$E191&lt;&gt;""</formula>
    </cfRule>
  </conditionalFormatting>
  <conditionalFormatting sqref="F192">
    <cfRule type="expression" dxfId="621" priority="622">
      <formula>$E192&lt;&gt;""</formula>
    </cfRule>
  </conditionalFormatting>
  <conditionalFormatting sqref="F189">
    <cfRule type="expression" dxfId="620" priority="621">
      <formula>$E189&lt;&gt;""</formula>
    </cfRule>
  </conditionalFormatting>
  <conditionalFormatting sqref="F188">
    <cfRule type="expression" dxfId="619" priority="620">
      <formula>$E188&lt;&gt;""</formula>
    </cfRule>
  </conditionalFormatting>
  <conditionalFormatting sqref="H188">
    <cfRule type="expression" dxfId="618" priority="619">
      <formula>$G188&lt;&gt;""</formula>
    </cfRule>
  </conditionalFormatting>
  <conditionalFormatting sqref="H189">
    <cfRule type="expression" dxfId="617" priority="618">
      <formula>$G189&lt;&gt;""</formula>
    </cfRule>
  </conditionalFormatting>
  <conditionalFormatting sqref="H190">
    <cfRule type="expression" dxfId="616" priority="617">
      <formula>$G190&lt;&gt;""</formula>
    </cfRule>
  </conditionalFormatting>
  <conditionalFormatting sqref="H191">
    <cfRule type="expression" dxfId="615" priority="616">
      <formula>$G191&lt;&gt;""</formula>
    </cfRule>
  </conditionalFormatting>
  <conditionalFormatting sqref="H192">
    <cfRule type="expression" dxfId="614" priority="615">
      <formula>$G192&lt;&gt;""</formula>
    </cfRule>
  </conditionalFormatting>
  <conditionalFormatting sqref="K188">
    <cfRule type="expression" dxfId="613" priority="614">
      <formula>$J188&lt;&gt;""</formula>
    </cfRule>
  </conditionalFormatting>
  <conditionalFormatting sqref="K189">
    <cfRule type="expression" dxfId="612" priority="613">
      <formula>$J189&lt;&gt;""</formula>
    </cfRule>
  </conditionalFormatting>
  <conditionalFormatting sqref="K190">
    <cfRule type="expression" dxfId="611" priority="612">
      <formula>$J190&lt;&gt;""</formula>
    </cfRule>
  </conditionalFormatting>
  <conditionalFormatting sqref="K191">
    <cfRule type="expression" dxfId="610" priority="611">
      <formula>$J191&lt;&gt;""</formula>
    </cfRule>
  </conditionalFormatting>
  <conditionalFormatting sqref="K192">
    <cfRule type="expression" dxfId="609" priority="610">
      <formula>$J192&lt;&gt;""</formula>
    </cfRule>
  </conditionalFormatting>
  <conditionalFormatting sqref="N188">
    <cfRule type="expression" dxfId="608" priority="609">
      <formula>$M188&lt;&gt;""</formula>
    </cfRule>
  </conditionalFormatting>
  <conditionalFormatting sqref="N189">
    <cfRule type="expression" dxfId="607" priority="608">
      <formula>$M189&lt;&gt;""</formula>
    </cfRule>
  </conditionalFormatting>
  <conditionalFormatting sqref="N190">
    <cfRule type="expression" dxfId="606" priority="607">
      <formula>$M190&lt;&gt;""</formula>
    </cfRule>
  </conditionalFormatting>
  <conditionalFormatting sqref="N191">
    <cfRule type="expression" dxfId="605" priority="606">
      <formula>$M191&lt;&gt;""</formula>
    </cfRule>
  </conditionalFormatting>
  <conditionalFormatting sqref="Q188">
    <cfRule type="expression" dxfId="604" priority="605">
      <formula>$P188&lt;&gt;""</formula>
    </cfRule>
  </conditionalFormatting>
  <conditionalFormatting sqref="Q189">
    <cfRule type="expression" dxfId="603" priority="604">
      <formula>$P189&lt;&gt;""</formula>
    </cfRule>
  </conditionalFormatting>
  <conditionalFormatting sqref="Q190">
    <cfRule type="expression" dxfId="602" priority="603">
      <formula>$P190&lt;&gt;""</formula>
    </cfRule>
  </conditionalFormatting>
  <conditionalFormatting sqref="Q191">
    <cfRule type="expression" dxfId="601" priority="602">
      <formula>$P191&lt;&gt;""</formula>
    </cfRule>
  </conditionalFormatting>
  <conditionalFormatting sqref="Q192">
    <cfRule type="expression" dxfId="600" priority="601">
      <formula>$P192&lt;&gt;""</formula>
    </cfRule>
  </conditionalFormatting>
  <conditionalFormatting sqref="F197">
    <cfRule type="expression" dxfId="599" priority="600">
      <formula>$E197&lt;&gt;""</formula>
    </cfRule>
  </conditionalFormatting>
  <conditionalFormatting sqref="F198">
    <cfRule type="expression" dxfId="598" priority="599">
      <formula>$E198&lt;&gt;""</formula>
    </cfRule>
  </conditionalFormatting>
  <conditionalFormatting sqref="F199">
    <cfRule type="expression" dxfId="597" priority="598">
      <formula>$E199&lt;&gt;""</formula>
    </cfRule>
  </conditionalFormatting>
  <conditionalFormatting sqref="F196">
    <cfRule type="expression" dxfId="596" priority="597">
      <formula>$E196&lt;&gt;""</formula>
    </cfRule>
  </conditionalFormatting>
  <conditionalFormatting sqref="F195">
    <cfRule type="expression" dxfId="595" priority="596">
      <formula>$E195&lt;&gt;""</formula>
    </cfRule>
  </conditionalFormatting>
  <conditionalFormatting sqref="H195">
    <cfRule type="expression" dxfId="594" priority="595">
      <formula>$G195&lt;&gt;""</formula>
    </cfRule>
  </conditionalFormatting>
  <conditionalFormatting sqref="H196">
    <cfRule type="expression" dxfId="593" priority="594">
      <formula>$G196&lt;&gt;""</formula>
    </cfRule>
  </conditionalFormatting>
  <conditionalFormatting sqref="H197">
    <cfRule type="expression" dxfId="592" priority="593">
      <formula>$G197&lt;&gt;""</formula>
    </cfRule>
  </conditionalFormatting>
  <conditionalFormatting sqref="H198">
    <cfRule type="expression" dxfId="591" priority="592">
      <formula>$G198&lt;&gt;""</formula>
    </cfRule>
  </conditionalFormatting>
  <conditionalFormatting sqref="H199">
    <cfRule type="expression" dxfId="590" priority="591">
      <formula>$G199&lt;&gt;""</formula>
    </cfRule>
  </conditionalFormatting>
  <conditionalFormatting sqref="K195">
    <cfRule type="expression" dxfId="589" priority="590">
      <formula>$J195&lt;&gt;""</formula>
    </cfRule>
  </conditionalFormatting>
  <conditionalFormatting sqref="K196">
    <cfRule type="expression" dxfId="588" priority="589">
      <formula>$J196&lt;&gt;""</formula>
    </cfRule>
  </conditionalFormatting>
  <conditionalFormatting sqref="K197">
    <cfRule type="expression" dxfId="587" priority="588">
      <formula>$J197&lt;&gt;""</formula>
    </cfRule>
  </conditionalFormatting>
  <conditionalFormatting sqref="K198">
    <cfRule type="expression" dxfId="586" priority="587">
      <formula>$J198&lt;&gt;""</formula>
    </cfRule>
  </conditionalFormatting>
  <conditionalFormatting sqref="K199">
    <cfRule type="expression" dxfId="585" priority="586">
      <formula>$J199&lt;&gt;""</formula>
    </cfRule>
  </conditionalFormatting>
  <conditionalFormatting sqref="N195">
    <cfRule type="expression" dxfId="584" priority="585">
      <formula>$M195&lt;&gt;""</formula>
    </cfRule>
  </conditionalFormatting>
  <conditionalFormatting sqref="N196">
    <cfRule type="expression" dxfId="583" priority="584">
      <formula>$M196&lt;&gt;""</formula>
    </cfRule>
  </conditionalFormatting>
  <conditionalFormatting sqref="N197">
    <cfRule type="expression" dxfId="582" priority="583">
      <formula>$M197&lt;&gt;""</formula>
    </cfRule>
  </conditionalFormatting>
  <conditionalFormatting sqref="N198">
    <cfRule type="expression" dxfId="581" priority="582">
      <formula>$M198&lt;&gt;""</formula>
    </cfRule>
  </conditionalFormatting>
  <conditionalFormatting sqref="Q195">
    <cfRule type="expression" dxfId="580" priority="581">
      <formula>$P195&lt;&gt;""</formula>
    </cfRule>
  </conditionalFormatting>
  <conditionalFormatting sqref="Q196">
    <cfRule type="expression" dxfId="579" priority="580">
      <formula>$P196&lt;&gt;""</formula>
    </cfRule>
  </conditionalFormatting>
  <conditionalFormatting sqref="Q197">
    <cfRule type="expression" dxfId="578" priority="579">
      <formula>$P197&lt;&gt;""</formula>
    </cfRule>
  </conditionalFormatting>
  <conditionalFormatting sqref="Q198">
    <cfRule type="expression" dxfId="577" priority="578">
      <formula>$P198&lt;&gt;""</formula>
    </cfRule>
  </conditionalFormatting>
  <conditionalFormatting sqref="Q199">
    <cfRule type="expression" dxfId="576" priority="577">
      <formula>$P199&lt;&gt;""</formula>
    </cfRule>
  </conditionalFormatting>
  <conditionalFormatting sqref="F204">
    <cfRule type="expression" dxfId="575" priority="576">
      <formula>$E204&lt;&gt;""</formula>
    </cfRule>
  </conditionalFormatting>
  <conditionalFormatting sqref="F205">
    <cfRule type="expression" dxfId="574" priority="575">
      <formula>$E205&lt;&gt;""</formula>
    </cfRule>
  </conditionalFormatting>
  <conditionalFormatting sqref="F206">
    <cfRule type="expression" dxfId="573" priority="574">
      <formula>$E206&lt;&gt;""</formula>
    </cfRule>
  </conditionalFormatting>
  <conditionalFormatting sqref="F203">
    <cfRule type="expression" dxfId="572" priority="573">
      <formula>$E203&lt;&gt;""</formula>
    </cfRule>
  </conditionalFormatting>
  <conditionalFormatting sqref="F202">
    <cfRule type="expression" dxfId="571" priority="572">
      <formula>$E202&lt;&gt;""</formula>
    </cfRule>
  </conditionalFormatting>
  <conditionalFormatting sqref="H202">
    <cfRule type="expression" dxfId="570" priority="571">
      <formula>$G202&lt;&gt;""</formula>
    </cfRule>
  </conditionalFormatting>
  <conditionalFormatting sqref="H203">
    <cfRule type="expression" dxfId="569" priority="570">
      <formula>$G203&lt;&gt;""</formula>
    </cfRule>
  </conditionalFormatting>
  <conditionalFormatting sqref="H204">
    <cfRule type="expression" dxfId="568" priority="569">
      <formula>$G204&lt;&gt;""</formula>
    </cfRule>
  </conditionalFormatting>
  <conditionalFormatting sqref="H205">
    <cfRule type="expression" dxfId="567" priority="568">
      <formula>$G205&lt;&gt;""</formula>
    </cfRule>
  </conditionalFormatting>
  <conditionalFormatting sqref="H206">
    <cfRule type="expression" dxfId="566" priority="567">
      <formula>$G206&lt;&gt;""</formula>
    </cfRule>
  </conditionalFormatting>
  <conditionalFormatting sqref="K202">
    <cfRule type="expression" dxfId="565" priority="566">
      <formula>$J202&lt;&gt;""</formula>
    </cfRule>
  </conditionalFormatting>
  <conditionalFormatting sqref="K203">
    <cfRule type="expression" dxfId="564" priority="565">
      <formula>$J203&lt;&gt;""</formula>
    </cfRule>
  </conditionalFormatting>
  <conditionalFormatting sqref="K204">
    <cfRule type="expression" dxfId="563" priority="564">
      <formula>$J204&lt;&gt;""</formula>
    </cfRule>
  </conditionalFormatting>
  <conditionalFormatting sqref="K205">
    <cfRule type="expression" dxfId="562" priority="563">
      <formula>$J205&lt;&gt;""</formula>
    </cfRule>
  </conditionalFormatting>
  <conditionalFormatting sqref="K206">
    <cfRule type="expression" dxfId="561" priority="562">
      <formula>$J206&lt;&gt;""</formula>
    </cfRule>
  </conditionalFormatting>
  <conditionalFormatting sqref="N202">
    <cfRule type="expression" dxfId="560" priority="561">
      <formula>$M202&lt;&gt;""</formula>
    </cfRule>
  </conditionalFormatting>
  <conditionalFormatting sqref="N203">
    <cfRule type="expression" dxfId="559" priority="560">
      <formula>$M203&lt;&gt;""</formula>
    </cfRule>
  </conditionalFormatting>
  <conditionalFormatting sqref="N204">
    <cfRule type="expression" dxfId="558" priority="559">
      <formula>$M204&lt;&gt;""</formula>
    </cfRule>
  </conditionalFormatting>
  <conditionalFormatting sqref="N205">
    <cfRule type="expression" dxfId="557" priority="558">
      <formula>$M205&lt;&gt;""</formula>
    </cfRule>
  </conditionalFormatting>
  <conditionalFormatting sqref="Q202">
    <cfRule type="expression" dxfId="556" priority="557">
      <formula>$P202&lt;&gt;""</formula>
    </cfRule>
  </conditionalFormatting>
  <conditionalFormatting sqref="Q203">
    <cfRule type="expression" dxfId="555" priority="556">
      <formula>$P203&lt;&gt;""</formula>
    </cfRule>
  </conditionalFormatting>
  <conditionalFormatting sqref="Q204">
    <cfRule type="expression" dxfId="554" priority="555">
      <formula>$P204&lt;&gt;""</formula>
    </cfRule>
  </conditionalFormatting>
  <conditionalFormatting sqref="Q205">
    <cfRule type="expression" dxfId="553" priority="554">
      <formula>$P205&lt;&gt;""</formula>
    </cfRule>
  </conditionalFormatting>
  <conditionalFormatting sqref="Q206">
    <cfRule type="expression" dxfId="552" priority="553">
      <formula>$P206&lt;&gt;""</formula>
    </cfRule>
  </conditionalFormatting>
  <conditionalFormatting sqref="F211">
    <cfRule type="expression" dxfId="551" priority="552">
      <formula>$E211&lt;&gt;""</formula>
    </cfRule>
  </conditionalFormatting>
  <conditionalFormatting sqref="F212">
    <cfRule type="expression" dxfId="550" priority="551">
      <formula>$E212&lt;&gt;""</formula>
    </cfRule>
  </conditionalFormatting>
  <conditionalFormatting sqref="F213">
    <cfRule type="expression" dxfId="549" priority="550">
      <formula>$E213&lt;&gt;""</formula>
    </cfRule>
  </conditionalFormatting>
  <conditionalFormatting sqref="F210">
    <cfRule type="expression" dxfId="548" priority="549">
      <formula>$E210&lt;&gt;""</formula>
    </cfRule>
  </conditionalFormatting>
  <conditionalFormatting sqref="F209">
    <cfRule type="expression" dxfId="547" priority="548">
      <formula>$E209&lt;&gt;""</formula>
    </cfRule>
  </conditionalFormatting>
  <conditionalFormatting sqref="H209">
    <cfRule type="expression" dxfId="546" priority="547">
      <formula>$G209&lt;&gt;""</formula>
    </cfRule>
  </conditionalFormatting>
  <conditionalFormatting sqref="H210">
    <cfRule type="expression" dxfId="545" priority="546">
      <formula>$G210&lt;&gt;""</formula>
    </cfRule>
  </conditionalFormatting>
  <conditionalFormatting sqref="H211">
    <cfRule type="expression" dxfId="544" priority="545">
      <formula>$G211&lt;&gt;""</formula>
    </cfRule>
  </conditionalFormatting>
  <conditionalFormatting sqref="H212">
    <cfRule type="expression" dxfId="543" priority="544">
      <formula>$G212&lt;&gt;""</formula>
    </cfRule>
  </conditionalFormatting>
  <conditionalFormatting sqref="H213">
    <cfRule type="expression" dxfId="542" priority="543">
      <formula>$G213&lt;&gt;""</formula>
    </cfRule>
  </conditionalFormatting>
  <conditionalFormatting sqref="K209">
    <cfRule type="expression" dxfId="541" priority="542">
      <formula>$J209&lt;&gt;""</formula>
    </cfRule>
  </conditionalFormatting>
  <conditionalFormatting sqref="K210">
    <cfRule type="expression" dxfId="540" priority="541">
      <formula>$J210&lt;&gt;""</formula>
    </cfRule>
  </conditionalFormatting>
  <conditionalFormatting sqref="K211">
    <cfRule type="expression" dxfId="539" priority="540">
      <formula>$J211&lt;&gt;""</formula>
    </cfRule>
  </conditionalFormatting>
  <conditionalFormatting sqref="K212">
    <cfRule type="expression" dxfId="538" priority="539">
      <formula>$J212&lt;&gt;""</formula>
    </cfRule>
  </conditionalFormatting>
  <conditionalFormatting sqref="K213">
    <cfRule type="expression" dxfId="537" priority="538">
      <formula>$J213&lt;&gt;""</formula>
    </cfRule>
  </conditionalFormatting>
  <conditionalFormatting sqref="N209">
    <cfRule type="expression" dxfId="536" priority="537">
      <formula>$M209&lt;&gt;""</formula>
    </cfRule>
  </conditionalFormatting>
  <conditionalFormatting sqref="N210">
    <cfRule type="expression" dxfId="535" priority="536">
      <formula>$M210&lt;&gt;""</formula>
    </cfRule>
  </conditionalFormatting>
  <conditionalFormatting sqref="N211">
    <cfRule type="expression" dxfId="534" priority="535">
      <formula>$M211&lt;&gt;""</formula>
    </cfRule>
  </conditionalFormatting>
  <conditionalFormatting sqref="N212">
    <cfRule type="expression" dxfId="533" priority="534">
      <formula>$M212&lt;&gt;""</formula>
    </cfRule>
  </conditionalFormatting>
  <conditionalFormatting sqref="Q209">
    <cfRule type="expression" dxfId="532" priority="533">
      <formula>$P209&lt;&gt;""</formula>
    </cfRule>
  </conditionalFormatting>
  <conditionalFormatting sqref="Q210">
    <cfRule type="expression" dxfId="531" priority="532">
      <formula>$P210&lt;&gt;""</formula>
    </cfRule>
  </conditionalFormatting>
  <conditionalFormatting sqref="Q211">
    <cfRule type="expression" dxfId="530" priority="531">
      <formula>$P211&lt;&gt;""</formula>
    </cfRule>
  </conditionalFormatting>
  <conditionalFormatting sqref="Q212">
    <cfRule type="expression" dxfId="529" priority="530">
      <formula>$P212&lt;&gt;""</formula>
    </cfRule>
  </conditionalFormatting>
  <conditionalFormatting sqref="Q213">
    <cfRule type="expression" dxfId="528" priority="529">
      <formula>$P213&lt;&gt;""</formula>
    </cfRule>
  </conditionalFormatting>
  <conditionalFormatting sqref="F218">
    <cfRule type="expression" dxfId="527" priority="528">
      <formula>$E218&lt;&gt;""</formula>
    </cfRule>
  </conditionalFormatting>
  <conditionalFormatting sqref="F219">
    <cfRule type="expression" dxfId="526" priority="527">
      <formula>$E219&lt;&gt;""</formula>
    </cfRule>
  </conditionalFormatting>
  <conditionalFormatting sqref="F220">
    <cfRule type="expression" dxfId="525" priority="526">
      <formula>$E220&lt;&gt;""</formula>
    </cfRule>
  </conditionalFormatting>
  <conditionalFormatting sqref="F217">
    <cfRule type="expression" dxfId="524" priority="525">
      <formula>$E217&lt;&gt;""</formula>
    </cfRule>
  </conditionalFormatting>
  <conditionalFormatting sqref="F216">
    <cfRule type="expression" dxfId="523" priority="524">
      <formula>$E216&lt;&gt;""</formula>
    </cfRule>
  </conditionalFormatting>
  <conditionalFormatting sqref="H216">
    <cfRule type="expression" dxfId="522" priority="523">
      <formula>$G216&lt;&gt;""</formula>
    </cfRule>
  </conditionalFormatting>
  <conditionalFormatting sqref="H217">
    <cfRule type="expression" dxfId="521" priority="522">
      <formula>$G217&lt;&gt;""</formula>
    </cfRule>
  </conditionalFormatting>
  <conditionalFormatting sqref="H218">
    <cfRule type="expression" dxfId="520" priority="521">
      <formula>$G218&lt;&gt;""</formula>
    </cfRule>
  </conditionalFormatting>
  <conditionalFormatting sqref="H219">
    <cfRule type="expression" dxfId="519" priority="520">
      <formula>$G219&lt;&gt;""</formula>
    </cfRule>
  </conditionalFormatting>
  <conditionalFormatting sqref="H220">
    <cfRule type="expression" dxfId="518" priority="519">
      <formula>$G220&lt;&gt;""</formula>
    </cfRule>
  </conditionalFormatting>
  <conditionalFormatting sqref="K216">
    <cfRule type="expression" dxfId="517" priority="518">
      <formula>$J216&lt;&gt;""</formula>
    </cfRule>
  </conditionalFormatting>
  <conditionalFormatting sqref="K217">
    <cfRule type="expression" dxfId="516" priority="517">
      <formula>$J217&lt;&gt;""</formula>
    </cfRule>
  </conditionalFormatting>
  <conditionalFormatting sqref="K218">
    <cfRule type="expression" dxfId="515" priority="516">
      <formula>$J218&lt;&gt;""</formula>
    </cfRule>
  </conditionalFormatting>
  <conditionalFormatting sqref="K219">
    <cfRule type="expression" dxfId="514" priority="515">
      <formula>$J219&lt;&gt;""</formula>
    </cfRule>
  </conditionalFormatting>
  <conditionalFormatting sqref="K220">
    <cfRule type="expression" dxfId="513" priority="514">
      <formula>$J220&lt;&gt;""</formula>
    </cfRule>
  </conditionalFormatting>
  <conditionalFormatting sqref="N216">
    <cfRule type="expression" dxfId="512" priority="513">
      <formula>$M216&lt;&gt;""</formula>
    </cfRule>
  </conditionalFormatting>
  <conditionalFormatting sqref="N217">
    <cfRule type="expression" dxfId="511" priority="512">
      <formula>$M217&lt;&gt;""</formula>
    </cfRule>
  </conditionalFormatting>
  <conditionalFormatting sqref="N218">
    <cfRule type="expression" dxfId="510" priority="511">
      <formula>$M218&lt;&gt;""</formula>
    </cfRule>
  </conditionalFormatting>
  <conditionalFormatting sqref="N219">
    <cfRule type="expression" dxfId="509" priority="510">
      <formula>$M219&lt;&gt;""</formula>
    </cfRule>
  </conditionalFormatting>
  <conditionalFormatting sqref="Q216">
    <cfRule type="expression" dxfId="508" priority="509">
      <formula>$P216&lt;&gt;""</formula>
    </cfRule>
  </conditionalFormatting>
  <conditionalFormatting sqref="Q217">
    <cfRule type="expression" dxfId="507" priority="508">
      <formula>$P217&lt;&gt;""</formula>
    </cfRule>
  </conditionalFormatting>
  <conditionalFormatting sqref="Q218">
    <cfRule type="expression" dxfId="506" priority="507">
      <formula>$P218&lt;&gt;""</formula>
    </cfRule>
  </conditionalFormatting>
  <conditionalFormatting sqref="Q219">
    <cfRule type="expression" dxfId="505" priority="506">
      <formula>$P219&lt;&gt;""</formula>
    </cfRule>
  </conditionalFormatting>
  <conditionalFormatting sqref="Q220">
    <cfRule type="expression" dxfId="504" priority="505">
      <formula>$P220&lt;&gt;""</formula>
    </cfRule>
  </conditionalFormatting>
  <conditionalFormatting sqref="F225">
    <cfRule type="expression" dxfId="503" priority="504">
      <formula>$E225&lt;&gt;""</formula>
    </cfRule>
  </conditionalFormatting>
  <conditionalFormatting sqref="F226">
    <cfRule type="expression" dxfId="502" priority="503">
      <formula>$E226&lt;&gt;""</formula>
    </cfRule>
  </conditionalFormatting>
  <conditionalFormatting sqref="F227">
    <cfRule type="expression" dxfId="501" priority="502">
      <formula>$E227&lt;&gt;""</formula>
    </cfRule>
  </conditionalFormatting>
  <conditionalFormatting sqref="F224">
    <cfRule type="expression" dxfId="500" priority="501">
      <formula>$E224&lt;&gt;""</formula>
    </cfRule>
  </conditionalFormatting>
  <conditionalFormatting sqref="F223">
    <cfRule type="expression" dxfId="499" priority="500">
      <formula>$E223&lt;&gt;""</formula>
    </cfRule>
  </conditionalFormatting>
  <conditionalFormatting sqref="H223">
    <cfRule type="expression" dxfId="498" priority="499">
      <formula>$G223&lt;&gt;""</formula>
    </cfRule>
  </conditionalFormatting>
  <conditionalFormatting sqref="H224">
    <cfRule type="expression" dxfId="497" priority="498">
      <formula>$G224&lt;&gt;""</formula>
    </cfRule>
  </conditionalFormatting>
  <conditionalFormatting sqref="H225">
    <cfRule type="expression" dxfId="496" priority="497">
      <formula>$G225&lt;&gt;""</formula>
    </cfRule>
  </conditionalFormatting>
  <conditionalFormatting sqref="H226">
    <cfRule type="expression" dxfId="495" priority="496">
      <formula>$G226&lt;&gt;""</formula>
    </cfRule>
  </conditionalFormatting>
  <conditionalFormatting sqref="H227">
    <cfRule type="expression" dxfId="494" priority="495">
      <formula>$G227&lt;&gt;""</formula>
    </cfRule>
  </conditionalFormatting>
  <conditionalFormatting sqref="K223">
    <cfRule type="expression" dxfId="493" priority="494">
      <formula>$J223&lt;&gt;""</formula>
    </cfRule>
  </conditionalFormatting>
  <conditionalFormatting sqref="K224">
    <cfRule type="expression" dxfId="492" priority="493">
      <formula>$J224&lt;&gt;""</formula>
    </cfRule>
  </conditionalFormatting>
  <conditionalFormatting sqref="K225">
    <cfRule type="expression" dxfId="491" priority="492">
      <formula>$J225&lt;&gt;""</formula>
    </cfRule>
  </conditionalFormatting>
  <conditionalFormatting sqref="K226">
    <cfRule type="expression" dxfId="490" priority="491">
      <formula>$J226&lt;&gt;""</formula>
    </cfRule>
  </conditionalFormatting>
  <conditionalFormatting sqref="K227">
    <cfRule type="expression" dxfId="489" priority="490">
      <formula>$J227&lt;&gt;""</formula>
    </cfRule>
  </conditionalFormatting>
  <conditionalFormatting sqref="N223">
    <cfRule type="expression" dxfId="488" priority="489">
      <formula>$M223&lt;&gt;""</formula>
    </cfRule>
  </conditionalFormatting>
  <conditionalFormatting sqref="N224">
    <cfRule type="expression" dxfId="487" priority="488">
      <formula>$M224&lt;&gt;""</formula>
    </cfRule>
  </conditionalFormatting>
  <conditionalFormatting sqref="N225">
    <cfRule type="expression" dxfId="486" priority="487">
      <formula>$M225&lt;&gt;""</formula>
    </cfRule>
  </conditionalFormatting>
  <conditionalFormatting sqref="N226">
    <cfRule type="expression" dxfId="485" priority="486">
      <formula>$M226&lt;&gt;""</formula>
    </cfRule>
  </conditionalFormatting>
  <conditionalFormatting sqref="Q223">
    <cfRule type="expression" dxfId="484" priority="485">
      <formula>$P223&lt;&gt;""</formula>
    </cfRule>
  </conditionalFormatting>
  <conditionalFormatting sqref="Q224">
    <cfRule type="expression" dxfId="483" priority="484">
      <formula>$P224&lt;&gt;""</formula>
    </cfRule>
  </conditionalFormatting>
  <conditionalFormatting sqref="Q225">
    <cfRule type="expression" dxfId="482" priority="483">
      <formula>$P225&lt;&gt;""</formula>
    </cfRule>
  </conditionalFormatting>
  <conditionalFormatting sqref="Q226">
    <cfRule type="expression" dxfId="481" priority="482">
      <formula>$P226&lt;&gt;""</formula>
    </cfRule>
  </conditionalFormatting>
  <conditionalFormatting sqref="Q227">
    <cfRule type="expression" dxfId="480" priority="481">
      <formula>$P227&lt;&gt;""</formula>
    </cfRule>
  </conditionalFormatting>
  <conditionalFormatting sqref="F232">
    <cfRule type="expression" dxfId="479" priority="480">
      <formula>$E232&lt;&gt;""</formula>
    </cfRule>
  </conditionalFormatting>
  <conditionalFormatting sqref="F233">
    <cfRule type="expression" dxfId="478" priority="479">
      <formula>$E233&lt;&gt;""</formula>
    </cfRule>
  </conditionalFormatting>
  <conditionalFormatting sqref="F234">
    <cfRule type="expression" dxfId="477" priority="478">
      <formula>$E234&lt;&gt;""</formula>
    </cfRule>
  </conditionalFormatting>
  <conditionalFormatting sqref="F231">
    <cfRule type="expression" dxfId="476" priority="477">
      <formula>$E231&lt;&gt;""</formula>
    </cfRule>
  </conditionalFormatting>
  <conditionalFormatting sqref="F230">
    <cfRule type="expression" dxfId="475" priority="476">
      <formula>$E230&lt;&gt;""</formula>
    </cfRule>
  </conditionalFormatting>
  <conditionalFormatting sqref="H230">
    <cfRule type="expression" dxfId="474" priority="475">
      <formula>$G230&lt;&gt;""</formula>
    </cfRule>
  </conditionalFormatting>
  <conditionalFormatting sqref="H231">
    <cfRule type="expression" dxfId="473" priority="474">
      <formula>$G231&lt;&gt;""</formula>
    </cfRule>
  </conditionalFormatting>
  <conditionalFormatting sqref="H232">
    <cfRule type="expression" dxfId="472" priority="473">
      <formula>$G232&lt;&gt;""</formula>
    </cfRule>
  </conditionalFormatting>
  <conditionalFormatting sqref="H233">
    <cfRule type="expression" dxfId="471" priority="472">
      <formula>$G233&lt;&gt;""</formula>
    </cfRule>
  </conditionalFormatting>
  <conditionalFormatting sqref="H234">
    <cfRule type="expression" dxfId="470" priority="471">
      <formula>$G234&lt;&gt;""</formula>
    </cfRule>
  </conditionalFormatting>
  <conditionalFormatting sqref="K230">
    <cfRule type="expression" dxfId="469" priority="470">
      <formula>$J230&lt;&gt;""</formula>
    </cfRule>
  </conditionalFormatting>
  <conditionalFormatting sqref="K231">
    <cfRule type="expression" dxfId="468" priority="469">
      <formula>$J231&lt;&gt;""</formula>
    </cfRule>
  </conditionalFormatting>
  <conditionalFormatting sqref="K232">
    <cfRule type="expression" dxfId="467" priority="468">
      <formula>$J232&lt;&gt;""</formula>
    </cfRule>
  </conditionalFormatting>
  <conditionalFormatting sqref="K233">
    <cfRule type="expression" dxfId="466" priority="467">
      <formula>$J233&lt;&gt;""</formula>
    </cfRule>
  </conditionalFormatting>
  <conditionalFormatting sqref="K234">
    <cfRule type="expression" dxfId="465" priority="466">
      <formula>$J234&lt;&gt;""</formula>
    </cfRule>
  </conditionalFormatting>
  <conditionalFormatting sqref="N230">
    <cfRule type="expression" dxfId="464" priority="465">
      <formula>$M230&lt;&gt;""</formula>
    </cfRule>
  </conditionalFormatting>
  <conditionalFormatting sqref="N231">
    <cfRule type="expression" dxfId="463" priority="464">
      <formula>$M231&lt;&gt;""</formula>
    </cfRule>
  </conditionalFormatting>
  <conditionalFormatting sqref="N232">
    <cfRule type="expression" dxfId="462" priority="463">
      <formula>$M232&lt;&gt;""</formula>
    </cfRule>
  </conditionalFormatting>
  <conditionalFormatting sqref="N233">
    <cfRule type="expression" dxfId="461" priority="462">
      <formula>$M233&lt;&gt;""</formula>
    </cfRule>
  </conditionalFormatting>
  <conditionalFormatting sqref="Q230">
    <cfRule type="expression" dxfId="460" priority="461">
      <formula>$P230&lt;&gt;""</formula>
    </cfRule>
  </conditionalFormatting>
  <conditionalFormatting sqref="Q231">
    <cfRule type="expression" dxfId="459" priority="460">
      <formula>$P231&lt;&gt;""</formula>
    </cfRule>
  </conditionalFormatting>
  <conditionalFormatting sqref="Q232">
    <cfRule type="expression" dxfId="458" priority="459">
      <formula>$P232&lt;&gt;""</formula>
    </cfRule>
  </conditionalFormatting>
  <conditionalFormatting sqref="Q233">
    <cfRule type="expression" dxfId="457" priority="458">
      <formula>$P233&lt;&gt;""</formula>
    </cfRule>
  </conditionalFormatting>
  <conditionalFormatting sqref="Q234">
    <cfRule type="expression" dxfId="456" priority="457">
      <formula>$P234&lt;&gt;""</formula>
    </cfRule>
  </conditionalFormatting>
  <conditionalFormatting sqref="F239">
    <cfRule type="expression" dxfId="455" priority="456">
      <formula>$E239&lt;&gt;""</formula>
    </cfRule>
  </conditionalFormatting>
  <conditionalFormatting sqref="F240">
    <cfRule type="expression" dxfId="454" priority="455">
      <formula>$E240&lt;&gt;""</formula>
    </cfRule>
  </conditionalFormatting>
  <conditionalFormatting sqref="F241">
    <cfRule type="expression" dxfId="453" priority="454">
      <formula>$E241&lt;&gt;""</formula>
    </cfRule>
  </conditionalFormatting>
  <conditionalFormatting sqref="F238">
    <cfRule type="expression" dxfId="452" priority="453">
      <formula>$E238&lt;&gt;""</formula>
    </cfRule>
  </conditionalFormatting>
  <conditionalFormatting sqref="F237">
    <cfRule type="expression" dxfId="451" priority="452">
      <formula>$E237&lt;&gt;""</formula>
    </cfRule>
  </conditionalFormatting>
  <conditionalFormatting sqref="H237">
    <cfRule type="expression" dxfId="450" priority="451">
      <formula>$G237&lt;&gt;""</formula>
    </cfRule>
  </conditionalFormatting>
  <conditionalFormatting sqref="H238">
    <cfRule type="expression" dxfId="449" priority="450">
      <formula>$G238&lt;&gt;""</formula>
    </cfRule>
  </conditionalFormatting>
  <conditionalFormatting sqref="H239">
    <cfRule type="expression" dxfId="448" priority="449">
      <formula>$G239&lt;&gt;""</formula>
    </cfRule>
  </conditionalFormatting>
  <conditionalFormatting sqref="H240">
    <cfRule type="expression" dxfId="447" priority="448">
      <formula>$G240&lt;&gt;""</formula>
    </cfRule>
  </conditionalFormatting>
  <conditionalFormatting sqref="H241">
    <cfRule type="expression" dxfId="446" priority="447">
      <formula>$G241&lt;&gt;""</formula>
    </cfRule>
  </conditionalFormatting>
  <conditionalFormatting sqref="K237">
    <cfRule type="expression" dxfId="445" priority="446">
      <formula>$J237&lt;&gt;""</formula>
    </cfRule>
  </conditionalFormatting>
  <conditionalFormatting sqref="K238">
    <cfRule type="expression" dxfId="444" priority="445">
      <formula>$J238&lt;&gt;""</formula>
    </cfRule>
  </conditionalFormatting>
  <conditionalFormatting sqref="K239">
    <cfRule type="expression" dxfId="443" priority="444">
      <formula>$J239&lt;&gt;""</formula>
    </cfRule>
  </conditionalFormatting>
  <conditionalFormatting sqref="K240">
    <cfRule type="expression" dxfId="442" priority="443">
      <formula>$J240&lt;&gt;""</formula>
    </cfRule>
  </conditionalFormatting>
  <conditionalFormatting sqref="K241">
    <cfRule type="expression" dxfId="441" priority="442">
      <formula>$J241&lt;&gt;""</formula>
    </cfRule>
  </conditionalFormatting>
  <conditionalFormatting sqref="N237">
    <cfRule type="expression" dxfId="440" priority="441">
      <formula>$M237&lt;&gt;""</formula>
    </cfRule>
  </conditionalFormatting>
  <conditionalFormatting sqref="N238">
    <cfRule type="expression" dxfId="439" priority="440">
      <formula>$M238&lt;&gt;""</formula>
    </cfRule>
  </conditionalFormatting>
  <conditionalFormatting sqref="N239">
    <cfRule type="expression" dxfId="438" priority="439">
      <formula>$M239&lt;&gt;""</formula>
    </cfRule>
  </conditionalFormatting>
  <conditionalFormatting sqref="N240">
    <cfRule type="expression" dxfId="437" priority="438">
      <formula>$M240&lt;&gt;""</formula>
    </cfRule>
  </conditionalFormatting>
  <conditionalFormatting sqref="Q237">
    <cfRule type="expression" dxfId="436" priority="437">
      <formula>$P237&lt;&gt;""</formula>
    </cfRule>
  </conditionalFormatting>
  <conditionalFormatting sqref="Q238">
    <cfRule type="expression" dxfId="435" priority="436">
      <formula>$P238&lt;&gt;""</formula>
    </cfRule>
  </conditionalFormatting>
  <conditionalFormatting sqref="Q239">
    <cfRule type="expression" dxfId="434" priority="435">
      <formula>$P239&lt;&gt;""</formula>
    </cfRule>
  </conditionalFormatting>
  <conditionalFormatting sqref="Q240">
    <cfRule type="expression" dxfId="433" priority="434">
      <formula>$P240&lt;&gt;""</formula>
    </cfRule>
  </conditionalFormatting>
  <conditionalFormatting sqref="Q241">
    <cfRule type="expression" dxfId="432" priority="433">
      <formula>$P241&lt;&gt;""</formula>
    </cfRule>
  </conditionalFormatting>
  <conditionalFormatting sqref="F246">
    <cfRule type="expression" dxfId="431" priority="432">
      <formula>$E246&lt;&gt;""</formula>
    </cfRule>
  </conditionalFormatting>
  <conditionalFormatting sqref="F247">
    <cfRule type="expression" dxfId="430" priority="431">
      <formula>$E247&lt;&gt;""</formula>
    </cfRule>
  </conditionalFormatting>
  <conditionalFormatting sqref="F248">
    <cfRule type="expression" dxfId="429" priority="430">
      <formula>$E248&lt;&gt;""</formula>
    </cfRule>
  </conditionalFormatting>
  <conditionalFormatting sqref="F245">
    <cfRule type="expression" dxfId="428" priority="429">
      <formula>$E245&lt;&gt;""</formula>
    </cfRule>
  </conditionalFormatting>
  <conditionalFormatting sqref="F244">
    <cfRule type="expression" dxfId="427" priority="428">
      <formula>$E244&lt;&gt;""</formula>
    </cfRule>
  </conditionalFormatting>
  <conditionalFormatting sqref="H244">
    <cfRule type="expression" dxfId="426" priority="427">
      <formula>$G244&lt;&gt;""</formula>
    </cfRule>
  </conditionalFormatting>
  <conditionalFormatting sqref="H245">
    <cfRule type="expression" dxfId="425" priority="426">
      <formula>$G245&lt;&gt;""</formula>
    </cfRule>
  </conditionalFormatting>
  <conditionalFormatting sqref="H246">
    <cfRule type="expression" dxfId="424" priority="425">
      <formula>$G246&lt;&gt;""</formula>
    </cfRule>
  </conditionalFormatting>
  <conditionalFormatting sqref="H247">
    <cfRule type="expression" dxfId="423" priority="424">
      <formula>$G247&lt;&gt;""</formula>
    </cfRule>
  </conditionalFormatting>
  <conditionalFormatting sqref="H248">
    <cfRule type="expression" dxfId="422" priority="423">
      <formula>$G248&lt;&gt;""</formula>
    </cfRule>
  </conditionalFormatting>
  <conditionalFormatting sqref="K244">
    <cfRule type="expression" dxfId="421" priority="422">
      <formula>$J244&lt;&gt;""</formula>
    </cfRule>
  </conditionalFormatting>
  <conditionalFormatting sqref="K245">
    <cfRule type="expression" dxfId="420" priority="421">
      <formula>$J245&lt;&gt;""</formula>
    </cfRule>
  </conditionalFormatting>
  <conditionalFormatting sqref="K246">
    <cfRule type="expression" dxfId="419" priority="420">
      <formula>$J246&lt;&gt;""</formula>
    </cfRule>
  </conditionalFormatting>
  <conditionalFormatting sqref="K247">
    <cfRule type="expression" dxfId="418" priority="419">
      <formula>$J247&lt;&gt;""</formula>
    </cfRule>
  </conditionalFormatting>
  <conditionalFormatting sqref="K248">
    <cfRule type="expression" dxfId="417" priority="418">
      <formula>$J248&lt;&gt;""</formula>
    </cfRule>
  </conditionalFormatting>
  <conditionalFormatting sqref="N244">
    <cfRule type="expression" dxfId="416" priority="417">
      <formula>$M244&lt;&gt;""</formula>
    </cfRule>
  </conditionalFormatting>
  <conditionalFormatting sqref="N245">
    <cfRule type="expression" dxfId="415" priority="416">
      <formula>$M245&lt;&gt;""</formula>
    </cfRule>
  </conditionalFormatting>
  <conditionalFormatting sqref="N246">
    <cfRule type="expression" dxfId="414" priority="415">
      <formula>$M246&lt;&gt;""</formula>
    </cfRule>
  </conditionalFormatting>
  <conditionalFormatting sqref="N247">
    <cfRule type="expression" dxfId="413" priority="414">
      <formula>$M247&lt;&gt;""</formula>
    </cfRule>
  </conditionalFormatting>
  <conditionalFormatting sqref="Q244">
    <cfRule type="expression" dxfId="412" priority="413">
      <formula>$P244&lt;&gt;""</formula>
    </cfRule>
  </conditionalFormatting>
  <conditionalFormatting sqref="Q245">
    <cfRule type="expression" dxfId="411" priority="412">
      <formula>$P245&lt;&gt;""</formula>
    </cfRule>
  </conditionalFormatting>
  <conditionalFormatting sqref="Q246">
    <cfRule type="expression" dxfId="410" priority="411">
      <formula>$P246&lt;&gt;""</formula>
    </cfRule>
  </conditionalFormatting>
  <conditionalFormatting sqref="Q247">
    <cfRule type="expression" dxfId="409" priority="410">
      <formula>$P247&lt;&gt;""</formula>
    </cfRule>
  </conditionalFormatting>
  <conditionalFormatting sqref="Q248">
    <cfRule type="expression" dxfId="408" priority="409">
      <formula>$P248&lt;&gt;""</formula>
    </cfRule>
  </conditionalFormatting>
  <conditionalFormatting sqref="F253">
    <cfRule type="expression" dxfId="407" priority="408">
      <formula>$E253&lt;&gt;""</formula>
    </cfRule>
  </conditionalFormatting>
  <conditionalFormatting sqref="F254">
    <cfRule type="expression" dxfId="406" priority="407">
      <formula>$E254&lt;&gt;""</formula>
    </cfRule>
  </conditionalFormatting>
  <conditionalFormatting sqref="F255">
    <cfRule type="expression" dxfId="405" priority="406">
      <formula>$E255&lt;&gt;""</formula>
    </cfRule>
  </conditionalFormatting>
  <conditionalFormatting sqref="F252">
    <cfRule type="expression" dxfId="404" priority="405">
      <formula>$E252&lt;&gt;""</formula>
    </cfRule>
  </conditionalFormatting>
  <conditionalFormatting sqref="F251">
    <cfRule type="expression" dxfId="403" priority="404">
      <formula>$E251&lt;&gt;""</formula>
    </cfRule>
  </conditionalFormatting>
  <conditionalFormatting sqref="H251">
    <cfRule type="expression" dxfId="402" priority="403">
      <formula>$G251&lt;&gt;""</formula>
    </cfRule>
  </conditionalFormatting>
  <conditionalFormatting sqref="H252">
    <cfRule type="expression" dxfId="401" priority="402">
      <formula>$G252&lt;&gt;""</formula>
    </cfRule>
  </conditionalFormatting>
  <conditionalFormatting sqref="H253">
    <cfRule type="expression" dxfId="400" priority="401">
      <formula>$G253&lt;&gt;""</formula>
    </cfRule>
  </conditionalFormatting>
  <conditionalFormatting sqref="H254">
    <cfRule type="expression" dxfId="399" priority="400">
      <formula>$G254&lt;&gt;""</formula>
    </cfRule>
  </conditionalFormatting>
  <conditionalFormatting sqref="H255">
    <cfRule type="expression" dxfId="398" priority="399">
      <formula>$G255&lt;&gt;""</formula>
    </cfRule>
  </conditionalFormatting>
  <conditionalFormatting sqref="K251">
    <cfRule type="expression" dxfId="397" priority="398">
      <formula>$J251&lt;&gt;""</formula>
    </cfRule>
  </conditionalFormatting>
  <conditionalFormatting sqref="K252">
    <cfRule type="expression" dxfId="396" priority="397">
      <formula>$J252&lt;&gt;""</formula>
    </cfRule>
  </conditionalFormatting>
  <conditionalFormatting sqref="K253">
    <cfRule type="expression" dxfId="395" priority="396">
      <formula>$J253&lt;&gt;""</formula>
    </cfRule>
  </conditionalFormatting>
  <conditionalFormatting sqref="K254">
    <cfRule type="expression" dxfId="394" priority="395">
      <formula>$J254&lt;&gt;""</formula>
    </cfRule>
  </conditionalFormatting>
  <conditionalFormatting sqref="K255">
    <cfRule type="expression" dxfId="393" priority="394">
      <formula>$J255&lt;&gt;""</formula>
    </cfRule>
  </conditionalFormatting>
  <conditionalFormatting sqref="N251">
    <cfRule type="expression" dxfId="392" priority="393">
      <formula>$M251&lt;&gt;""</formula>
    </cfRule>
  </conditionalFormatting>
  <conditionalFormatting sqref="N252">
    <cfRule type="expression" dxfId="391" priority="392">
      <formula>$M252&lt;&gt;""</formula>
    </cfRule>
  </conditionalFormatting>
  <conditionalFormatting sqref="N253">
    <cfRule type="expression" dxfId="390" priority="391">
      <formula>$M253&lt;&gt;""</formula>
    </cfRule>
  </conditionalFormatting>
  <conditionalFormatting sqref="N254">
    <cfRule type="expression" dxfId="389" priority="390">
      <formula>$M254&lt;&gt;""</formula>
    </cfRule>
  </conditionalFormatting>
  <conditionalFormatting sqref="Q251">
    <cfRule type="expression" dxfId="388" priority="389">
      <formula>$P251&lt;&gt;""</formula>
    </cfRule>
  </conditionalFormatting>
  <conditionalFormatting sqref="Q252">
    <cfRule type="expression" dxfId="387" priority="388">
      <formula>$P252&lt;&gt;""</formula>
    </cfRule>
  </conditionalFormatting>
  <conditionalFormatting sqref="Q253">
    <cfRule type="expression" dxfId="386" priority="387">
      <formula>$P253&lt;&gt;""</formula>
    </cfRule>
  </conditionalFormatting>
  <conditionalFormatting sqref="Q254">
    <cfRule type="expression" dxfId="385" priority="386">
      <formula>$P254&lt;&gt;""</formula>
    </cfRule>
  </conditionalFormatting>
  <conditionalFormatting sqref="Q255">
    <cfRule type="expression" dxfId="384" priority="385">
      <formula>$P255&lt;&gt;""</formula>
    </cfRule>
  </conditionalFormatting>
  <conditionalFormatting sqref="F260">
    <cfRule type="expression" dxfId="383" priority="384">
      <formula>$E260&lt;&gt;""</formula>
    </cfRule>
  </conditionalFormatting>
  <conditionalFormatting sqref="F261">
    <cfRule type="expression" dxfId="382" priority="383">
      <formula>$E261&lt;&gt;""</formula>
    </cfRule>
  </conditionalFormatting>
  <conditionalFormatting sqref="F262">
    <cfRule type="expression" dxfId="381" priority="382">
      <formula>$E262&lt;&gt;""</formula>
    </cfRule>
  </conditionalFormatting>
  <conditionalFormatting sqref="F259">
    <cfRule type="expression" dxfId="380" priority="381">
      <formula>$E259&lt;&gt;""</formula>
    </cfRule>
  </conditionalFormatting>
  <conditionalFormatting sqref="F258">
    <cfRule type="expression" dxfId="379" priority="380">
      <formula>$E258&lt;&gt;""</formula>
    </cfRule>
  </conditionalFormatting>
  <conditionalFormatting sqref="H258">
    <cfRule type="expression" dxfId="378" priority="379">
      <formula>$G258&lt;&gt;""</formula>
    </cfRule>
  </conditionalFormatting>
  <conditionalFormatting sqref="H259">
    <cfRule type="expression" dxfId="377" priority="378">
      <formula>$G259&lt;&gt;""</formula>
    </cfRule>
  </conditionalFormatting>
  <conditionalFormatting sqref="H260">
    <cfRule type="expression" dxfId="376" priority="377">
      <formula>$G260&lt;&gt;""</formula>
    </cfRule>
  </conditionalFormatting>
  <conditionalFormatting sqref="H261">
    <cfRule type="expression" dxfId="375" priority="376">
      <formula>$G261&lt;&gt;""</formula>
    </cfRule>
  </conditionalFormatting>
  <conditionalFormatting sqref="H262">
    <cfRule type="expression" dxfId="374" priority="375">
      <formula>$G262&lt;&gt;""</formula>
    </cfRule>
  </conditionalFormatting>
  <conditionalFormatting sqref="K258">
    <cfRule type="expression" dxfId="373" priority="374">
      <formula>$J258&lt;&gt;""</formula>
    </cfRule>
  </conditionalFormatting>
  <conditionalFormatting sqref="K259">
    <cfRule type="expression" dxfId="372" priority="373">
      <formula>$J259&lt;&gt;""</formula>
    </cfRule>
  </conditionalFormatting>
  <conditionalFormatting sqref="K260">
    <cfRule type="expression" dxfId="371" priority="372">
      <formula>$J260&lt;&gt;""</formula>
    </cfRule>
  </conditionalFormatting>
  <conditionalFormatting sqref="K261">
    <cfRule type="expression" dxfId="370" priority="371">
      <formula>$J261&lt;&gt;""</formula>
    </cfRule>
  </conditionalFormatting>
  <conditionalFormatting sqref="K262">
    <cfRule type="expression" dxfId="369" priority="370">
      <formula>$J262&lt;&gt;""</formula>
    </cfRule>
  </conditionalFormatting>
  <conditionalFormatting sqref="N258">
    <cfRule type="expression" dxfId="368" priority="369">
      <formula>$M258&lt;&gt;""</formula>
    </cfRule>
  </conditionalFormatting>
  <conditionalFormatting sqref="N259">
    <cfRule type="expression" dxfId="367" priority="368">
      <formula>$M259&lt;&gt;""</formula>
    </cfRule>
  </conditionalFormatting>
  <conditionalFormatting sqref="N260">
    <cfRule type="expression" dxfId="366" priority="367">
      <formula>$M260&lt;&gt;""</formula>
    </cfRule>
  </conditionalFormatting>
  <conditionalFormatting sqref="N261">
    <cfRule type="expression" dxfId="365" priority="366">
      <formula>$M261&lt;&gt;""</formula>
    </cfRule>
  </conditionalFormatting>
  <conditionalFormatting sqref="Q258">
    <cfRule type="expression" dxfId="364" priority="365">
      <formula>$P258&lt;&gt;""</formula>
    </cfRule>
  </conditionalFormatting>
  <conditionalFormatting sqref="Q259">
    <cfRule type="expression" dxfId="363" priority="364">
      <formula>$P259&lt;&gt;""</formula>
    </cfRule>
  </conditionalFormatting>
  <conditionalFormatting sqref="Q260">
    <cfRule type="expression" dxfId="362" priority="363">
      <formula>$P260&lt;&gt;""</formula>
    </cfRule>
  </conditionalFormatting>
  <conditionalFormatting sqref="Q261">
    <cfRule type="expression" dxfId="361" priority="362">
      <formula>$P261&lt;&gt;""</formula>
    </cfRule>
  </conditionalFormatting>
  <conditionalFormatting sqref="Q262">
    <cfRule type="expression" dxfId="360" priority="361">
      <formula>$P262&lt;&gt;""</formula>
    </cfRule>
  </conditionalFormatting>
  <conditionalFormatting sqref="F267">
    <cfRule type="expression" dxfId="359" priority="360">
      <formula>$E267&lt;&gt;""</formula>
    </cfRule>
  </conditionalFormatting>
  <conditionalFormatting sqref="F268">
    <cfRule type="expression" dxfId="358" priority="359">
      <formula>$E268&lt;&gt;""</formula>
    </cfRule>
  </conditionalFormatting>
  <conditionalFormatting sqref="F269">
    <cfRule type="expression" dxfId="357" priority="358">
      <formula>$E269&lt;&gt;""</formula>
    </cfRule>
  </conditionalFormatting>
  <conditionalFormatting sqref="F266">
    <cfRule type="expression" dxfId="356" priority="357">
      <formula>$E266&lt;&gt;""</formula>
    </cfRule>
  </conditionalFormatting>
  <conditionalFormatting sqref="F265">
    <cfRule type="expression" dxfId="355" priority="356">
      <formula>$E265&lt;&gt;""</formula>
    </cfRule>
  </conditionalFormatting>
  <conditionalFormatting sqref="H265">
    <cfRule type="expression" dxfId="354" priority="355">
      <formula>$G265&lt;&gt;""</formula>
    </cfRule>
  </conditionalFormatting>
  <conditionalFormatting sqref="H266">
    <cfRule type="expression" dxfId="353" priority="354">
      <formula>$G266&lt;&gt;""</formula>
    </cfRule>
  </conditionalFormatting>
  <conditionalFormatting sqref="H267">
    <cfRule type="expression" dxfId="352" priority="353">
      <formula>$G267&lt;&gt;""</formula>
    </cfRule>
  </conditionalFormatting>
  <conditionalFormatting sqref="H268">
    <cfRule type="expression" dxfId="351" priority="352">
      <formula>$G268&lt;&gt;""</formula>
    </cfRule>
  </conditionalFormatting>
  <conditionalFormatting sqref="H269">
    <cfRule type="expression" dxfId="350" priority="351">
      <formula>$G269&lt;&gt;""</formula>
    </cfRule>
  </conditionalFormatting>
  <conditionalFormatting sqref="K265">
    <cfRule type="expression" dxfId="349" priority="350">
      <formula>$J265&lt;&gt;""</formula>
    </cfRule>
  </conditionalFormatting>
  <conditionalFormatting sqref="K266">
    <cfRule type="expression" dxfId="348" priority="349">
      <formula>$J266&lt;&gt;""</formula>
    </cfRule>
  </conditionalFormatting>
  <conditionalFormatting sqref="K267">
    <cfRule type="expression" dxfId="347" priority="348">
      <formula>$J267&lt;&gt;""</formula>
    </cfRule>
  </conditionalFormatting>
  <conditionalFormatting sqref="K268">
    <cfRule type="expression" dxfId="346" priority="347">
      <formula>$J268&lt;&gt;""</formula>
    </cfRule>
  </conditionalFormatting>
  <conditionalFormatting sqref="K269">
    <cfRule type="expression" dxfId="345" priority="346">
      <formula>$J269&lt;&gt;""</formula>
    </cfRule>
  </conditionalFormatting>
  <conditionalFormatting sqref="N265">
    <cfRule type="expression" dxfId="344" priority="345">
      <formula>$M265&lt;&gt;""</formula>
    </cfRule>
  </conditionalFormatting>
  <conditionalFormatting sqref="N266">
    <cfRule type="expression" dxfId="343" priority="344">
      <formula>$M266&lt;&gt;""</formula>
    </cfRule>
  </conditionalFormatting>
  <conditionalFormatting sqref="N267">
    <cfRule type="expression" dxfId="342" priority="343">
      <formula>$M267&lt;&gt;""</formula>
    </cfRule>
  </conditionalFormatting>
  <conditionalFormatting sqref="N268">
    <cfRule type="expression" dxfId="341" priority="342">
      <formula>$M268&lt;&gt;""</formula>
    </cfRule>
  </conditionalFormatting>
  <conditionalFormatting sqref="Q265">
    <cfRule type="expression" dxfId="340" priority="341">
      <formula>$P265&lt;&gt;""</formula>
    </cfRule>
  </conditionalFormatting>
  <conditionalFormatting sqref="Q266">
    <cfRule type="expression" dxfId="339" priority="340">
      <formula>$P266&lt;&gt;""</formula>
    </cfRule>
  </conditionalFormatting>
  <conditionalFormatting sqref="Q267">
    <cfRule type="expression" dxfId="338" priority="339">
      <formula>$P267&lt;&gt;""</formula>
    </cfRule>
  </conditionalFormatting>
  <conditionalFormatting sqref="Q268">
    <cfRule type="expression" dxfId="337" priority="338">
      <formula>$P268&lt;&gt;""</formula>
    </cfRule>
  </conditionalFormatting>
  <conditionalFormatting sqref="Q269">
    <cfRule type="expression" dxfId="336" priority="337">
      <formula>$P269&lt;&gt;""</formula>
    </cfRule>
  </conditionalFormatting>
  <conditionalFormatting sqref="F274">
    <cfRule type="expression" dxfId="335" priority="336">
      <formula>$E274&lt;&gt;""</formula>
    </cfRule>
  </conditionalFormatting>
  <conditionalFormatting sqref="F275">
    <cfRule type="expression" dxfId="334" priority="335">
      <formula>$E275&lt;&gt;""</formula>
    </cfRule>
  </conditionalFormatting>
  <conditionalFormatting sqref="F276">
    <cfRule type="expression" dxfId="333" priority="334">
      <formula>$E276&lt;&gt;""</formula>
    </cfRule>
  </conditionalFormatting>
  <conditionalFormatting sqref="F273">
    <cfRule type="expression" dxfId="332" priority="333">
      <formula>$E273&lt;&gt;""</formula>
    </cfRule>
  </conditionalFormatting>
  <conditionalFormatting sqref="F272">
    <cfRule type="expression" dxfId="331" priority="332">
      <formula>$E272&lt;&gt;""</formula>
    </cfRule>
  </conditionalFormatting>
  <conditionalFormatting sqref="H272">
    <cfRule type="expression" dxfId="330" priority="331">
      <formula>$G272&lt;&gt;""</formula>
    </cfRule>
  </conditionalFormatting>
  <conditionalFormatting sqref="H273">
    <cfRule type="expression" dxfId="329" priority="330">
      <formula>$G273&lt;&gt;""</formula>
    </cfRule>
  </conditionalFormatting>
  <conditionalFormatting sqref="H274">
    <cfRule type="expression" dxfId="328" priority="329">
      <formula>$G274&lt;&gt;""</formula>
    </cfRule>
  </conditionalFormatting>
  <conditionalFormatting sqref="H275">
    <cfRule type="expression" dxfId="327" priority="328">
      <formula>$G275&lt;&gt;""</formula>
    </cfRule>
  </conditionalFormatting>
  <conditionalFormatting sqref="H276">
    <cfRule type="expression" dxfId="326" priority="327">
      <formula>$G276&lt;&gt;""</formula>
    </cfRule>
  </conditionalFormatting>
  <conditionalFormatting sqref="K272">
    <cfRule type="expression" dxfId="325" priority="326">
      <formula>$J272&lt;&gt;""</formula>
    </cfRule>
  </conditionalFormatting>
  <conditionalFormatting sqref="K273">
    <cfRule type="expression" dxfId="324" priority="325">
      <formula>$J273&lt;&gt;""</formula>
    </cfRule>
  </conditionalFormatting>
  <conditionalFormatting sqref="K274">
    <cfRule type="expression" dxfId="323" priority="324">
      <formula>$J274&lt;&gt;""</formula>
    </cfRule>
  </conditionalFormatting>
  <conditionalFormatting sqref="K275">
    <cfRule type="expression" dxfId="322" priority="323">
      <formula>$J275&lt;&gt;""</formula>
    </cfRule>
  </conditionalFormatting>
  <conditionalFormatting sqref="K276">
    <cfRule type="expression" dxfId="321" priority="322">
      <formula>$J276&lt;&gt;""</formula>
    </cfRule>
  </conditionalFormatting>
  <conditionalFormatting sqref="N272">
    <cfRule type="expression" dxfId="320" priority="321">
      <formula>$M272&lt;&gt;""</formula>
    </cfRule>
  </conditionalFormatting>
  <conditionalFormatting sqref="N273">
    <cfRule type="expression" dxfId="319" priority="320">
      <formula>$M273&lt;&gt;""</formula>
    </cfRule>
  </conditionalFormatting>
  <conditionalFormatting sqref="N274">
    <cfRule type="expression" dxfId="318" priority="319">
      <formula>$M274&lt;&gt;""</formula>
    </cfRule>
  </conditionalFormatting>
  <conditionalFormatting sqref="N275">
    <cfRule type="expression" dxfId="317" priority="318">
      <formula>$M275&lt;&gt;""</formula>
    </cfRule>
  </conditionalFormatting>
  <conditionalFormatting sqref="Q272">
    <cfRule type="expression" dxfId="316" priority="317">
      <formula>$P272&lt;&gt;""</formula>
    </cfRule>
  </conditionalFormatting>
  <conditionalFormatting sqref="Q273">
    <cfRule type="expression" dxfId="315" priority="316">
      <formula>$P273&lt;&gt;""</formula>
    </cfRule>
  </conditionalFormatting>
  <conditionalFormatting sqref="Q274">
    <cfRule type="expression" dxfId="314" priority="315">
      <formula>$P274&lt;&gt;""</formula>
    </cfRule>
  </conditionalFormatting>
  <conditionalFormatting sqref="Q275">
    <cfRule type="expression" dxfId="313" priority="314">
      <formula>$P275&lt;&gt;""</formula>
    </cfRule>
  </conditionalFormatting>
  <conditionalFormatting sqref="Q276">
    <cfRule type="expression" dxfId="312" priority="313">
      <formula>$P276&lt;&gt;""</formula>
    </cfRule>
  </conditionalFormatting>
  <conditionalFormatting sqref="F281">
    <cfRule type="expression" dxfId="311" priority="312">
      <formula>$E281&lt;&gt;""</formula>
    </cfRule>
  </conditionalFormatting>
  <conditionalFormatting sqref="F282">
    <cfRule type="expression" dxfId="310" priority="311">
      <formula>$E282&lt;&gt;""</formula>
    </cfRule>
  </conditionalFormatting>
  <conditionalFormatting sqref="F283">
    <cfRule type="expression" dxfId="309" priority="310">
      <formula>$E283&lt;&gt;""</formula>
    </cfRule>
  </conditionalFormatting>
  <conditionalFormatting sqref="F280">
    <cfRule type="expression" dxfId="308" priority="309">
      <formula>$E280&lt;&gt;""</formula>
    </cfRule>
  </conditionalFormatting>
  <conditionalFormatting sqref="F279">
    <cfRule type="expression" dxfId="307" priority="308">
      <formula>$E279&lt;&gt;""</formula>
    </cfRule>
  </conditionalFormatting>
  <conditionalFormatting sqref="H279">
    <cfRule type="expression" dxfId="306" priority="307">
      <formula>$G279&lt;&gt;""</formula>
    </cfRule>
  </conditionalFormatting>
  <conditionalFormatting sqref="H280">
    <cfRule type="expression" dxfId="305" priority="306">
      <formula>$G280&lt;&gt;""</formula>
    </cfRule>
  </conditionalFormatting>
  <conditionalFormatting sqref="H281">
    <cfRule type="expression" dxfId="304" priority="305">
      <formula>$G281&lt;&gt;""</formula>
    </cfRule>
  </conditionalFormatting>
  <conditionalFormatting sqref="H282">
    <cfRule type="expression" dxfId="303" priority="304">
      <formula>$G282&lt;&gt;""</formula>
    </cfRule>
  </conditionalFormatting>
  <conditionalFormatting sqref="H283">
    <cfRule type="expression" dxfId="302" priority="303">
      <formula>$G283&lt;&gt;""</formula>
    </cfRule>
  </conditionalFormatting>
  <conditionalFormatting sqref="K279">
    <cfRule type="expression" dxfId="301" priority="302">
      <formula>$J279&lt;&gt;""</formula>
    </cfRule>
  </conditionalFormatting>
  <conditionalFormatting sqref="K280">
    <cfRule type="expression" dxfId="300" priority="301">
      <formula>$J280&lt;&gt;""</formula>
    </cfRule>
  </conditionalFormatting>
  <conditionalFormatting sqref="K281">
    <cfRule type="expression" dxfId="299" priority="300">
      <formula>$J281&lt;&gt;""</formula>
    </cfRule>
  </conditionalFormatting>
  <conditionalFormatting sqref="K282">
    <cfRule type="expression" dxfId="298" priority="299">
      <formula>$J282&lt;&gt;""</formula>
    </cfRule>
  </conditionalFormatting>
  <conditionalFormatting sqref="K283">
    <cfRule type="expression" dxfId="297" priority="298">
      <formula>$J283&lt;&gt;""</formula>
    </cfRule>
  </conditionalFormatting>
  <conditionalFormatting sqref="N279">
    <cfRule type="expression" dxfId="296" priority="297">
      <formula>$M279&lt;&gt;""</formula>
    </cfRule>
  </conditionalFormatting>
  <conditionalFormatting sqref="N280">
    <cfRule type="expression" dxfId="295" priority="296">
      <formula>$M280&lt;&gt;""</formula>
    </cfRule>
  </conditionalFormatting>
  <conditionalFormatting sqref="N281">
    <cfRule type="expression" dxfId="294" priority="295">
      <formula>$M281&lt;&gt;""</formula>
    </cfRule>
  </conditionalFormatting>
  <conditionalFormatting sqref="N282">
    <cfRule type="expression" dxfId="293" priority="294">
      <formula>$M282&lt;&gt;""</formula>
    </cfRule>
  </conditionalFormatting>
  <conditionalFormatting sqref="Q279">
    <cfRule type="expression" dxfId="292" priority="293">
      <formula>$P279&lt;&gt;""</formula>
    </cfRule>
  </conditionalFormatting>
  <conditionalFormatting sqref="Q280">
    <cfRule type="expression" dxfId="291" priority="292">
      <formula>$P280&lt;&gt;""</formula>
    </cfRule>
  </conditionalFormatting>
  <conditionalFormatting sqref="Q281">
    <cfRule type="expression" dxfId="290" priority="291">
      <formula>$P281&lt;&gt;""</formula>
    </cfRule>
  </conditionalFormatting>
  <conditionalFormatting sqref="Q282">
    <cfRule type="expression" dxfId="289" priority="290">
      <formula>$P282&lt;&gt;""</formula>
    </cfRule>
  </conditionalFormatting>
  <conditionalFormatting sqref="Q283">
    <cfRule type="expression" dxfId="288" priority="289">
      <formula>$P283&lt;&gt;""</formula>
    </cfRule>
  </conditionalFormatting>
  <conditionalFormatting sqref="F288">
    <cfRule type="expression" dxfId="287" priority="288">
      <formula>$E288&lt;&gt;""</formula>
    </cfRule>
  </conditionalFormatting>
  <conditionalFormatting sqref="F289">
    <cfRule type="expression" dxfId="286" priority="287">
      <formula>$E289&lt;&gt;""</formula>
    </cfRule>
  </conditionalFormatting>
  <conditionalFormatting sqref="F290">
    <cfRule type="expression" dxfId="285" priority="286">
      <formula>$E290&lt;&gt;""</formula>
    </cfRule>
  </conditionalFormatting>
  <conditionalFormatting sqref="F287">
    <cfRule type="expression" dxfId="284" priority="285">
      <formula>$E287&lt;&gt;""</formula>
    </cfRule>
  </conditionalFormatting>
  <conditionalFormatting sqref="F286">
    <cfRule type="expression" dxfId="283" priority="284">
      <formula>$E286&lt;&gt;""</formula>
    </cfRule>
  </conditionalFormatting>
  <conditionalFormatting sqref="H286">
    <cfRule type="expression" dxfId="282" priority="283">
      <formula>$G286&lt;&gt;""</formula>
    </cfRule>
  </conditionalFormatting>
  <conditionalFormatting sqref="H287">
    <cfRule type="expression" dxfId="281" priority="282">
      <formula>$G287&lt;&gt;""</formula>
    </cfRule>
  </conditionalFormatting>
  <conditionalFormatting sqref="H288">
    <cfRule type="expression" dxfId="280" priority="281">
      <formula>$G288&lt;&gt;""</formula>
    </cfRule>
  </conditionalFormatting>
  <conditionalFormatting sqref="H289">
    <cfRule type="expression" dxfId="279" priority="280">
      <formula>$G289&lt;&gt;""</formula>
    </cfRule>
  </conditionalFormatting>
  <conditionalFormatting sqref="H290">
    <cfRule type="expression" dxfId="278" priority="279">
      <formula>$G290&lt;&gt;""</formula>
    </cfRule>
  </conditionalFormatting>
  <conditionalFormatting sqref="K286">
    <cfRule type="expression" dxfId="277" priority="278">
      <formula>$J286&lt;&gt;""</formula>
    </cfRule>
  </conditionalFormatting>
  <conditionalFormatting sqref="K287">
    <cfRule type="expression" dxfId="276" priority="277">
      <formula>$J287&lt;&gt;""</formula>
    </cfRule>
  </conditionalFormatting>
  <conditionalFormatting sqref="K288">
    <cfRule type="expression" dxfId="275" priority="276">
      <formula>$J288&lt;&gt;""</formula>
    </cfRule>
  </conditionalFormatting>
  <conditionalFormatting sqref="K289">
    <cfRule type="expression" dxfId="274" priority="275">
      <formula>$J289&lt;&gt;""</formula>
    </cfRule>
  </conditionalFormatting>
  <conditionalFormatting sqref="K290">
    <cfRule type="expression" dxfId="273" priority="274">
      <formula>$J290&lt;&gt;""</formula>
    </cfRule>
  </conditionalFormatting>
  <conditionalFormatting sqref="N286">
    <cfRule type="expression" dxfId="272" priority="273">
      <formula>$M286&lt;&gt;""</formula>
    </cfRule>
  </conditionalFormatting>
  <conditionalFormatting sqref="N287">
    <cfRule type="expression" dxfId="271" priority="272">
      <formula>$M287&lt;&gt;""</formula>
    </cfRule>
  </conditionalFormatting>
  <conditionalFormatting sqref="N288">
    <cfRule type="expression" dxfId="270" priority="271">
      <formula>$M288&lt;&gt;""</formula>
    </cfRule>
  </conditionalFormatting>
  <conditionalFormatting sqref="N289">
    <cfRule type="expression" dxfId="269" priority="270">
      <formula>$M289&lt;&gt;""</formula>
    </cfRule>
  </conditionalFormatting>
  <conditionalFormatting sqref="Q286">
    <cfRule type="expression" dxfId="268" priority="269">
      <formula>$P286&lt;&gt;""</formula>
    </cfRule>
  </conditionalFormatting>
  <conditionalFormatting sqref="Q287">
    <cfRule type="expression" dxfId="267" priority="268">
      <formula>$P287&lt;&gt;""</formula>
    </cfRule>
  </conditionalFormatting>
  <conditionalFormatting sqref="Q288">
    <cfRule type="expression" dxfId="266" priority="267">
      <formula>$P288&lt;&gt;""</formula>
    </cfRule>
  </conditionalFormatting>
  <conditionalFormatting sqref="Q289">
    <cfRule type="expression" dxfId="265" priority="266">
      <formula>$P289&lt;&gt;""</formula>
    </cfRule>
  </conditionalFormatting>
  <conditionalFormatting sqref="Q290">
    <cfRule type="expression" dxfId="264" priority="265">
      <formula>$P290&lt;&gt;""</formula>
    </cfRule>
  </conditionalFormatting>
  <conditionalFormatting sqref="F295">
    <cfRule type="expression" dxfId="263" priority="264">
      <formula>$E295&lt;&gt;""</formula>
    </cfRule>
  </conditionalFormatting>
  <conditionalFormatting sqref="F296">
    <cfRule type="expression" dxfId="262" priority="263">
      <formula>$E296&lt;&gt;""</formula>
    </cfRule>
  </conditionalFormatting>
  <conditionalFormatting sqref="F297">
    <cfRule type="expression" dxfId="261" priority="262">
      <formula>$E297&lt;&gt;""</formula>
    </cfRule>
  </conditionalFormatting>
  <conditionalFormatting sqref="F294">
    <cfRule type="expression" dxfId="260" priority="261">
      <formula>$E294&lt;&gt;""</formula>
    </cfRule>
  </conditionalFormatting>
  <conditionalFormatting sqref="F293">
    <cfRule type="expression" dxfId="259" priority="260">
      <formula>$E293&lt;&gt;""</formula>
    </cfRule>
  </conditionalFormatting>
  <conditionalFormatting sqref="H293">
    <cfRule type="expression" dxfId="258" priority="259">
      <formula>$G293&lt;&gt;""</formula>
    </cfRule>
  </conditionalFormatting>
  <conditionalFormatting sqref="H294">
    <cfRule type="expression" dxfId="257" priority="258">
      <formula>$G294&lt;&gt;""</formula>
    </cfRule>
  </conditionalFormatting>
  <conditionalFormatting sqref="H295">
    <cfRule type="expression" dxfId="256" priority="257">
      <formula>$G295&lt;&gt;""</formula>
    </cfRule>
  </conditionalFormatting>
  <conditionalFormatting sqref="H296">
    <cfRule type="expression" dxfId="255" priority="256">
      <formula>$G296&lt;&gt;""</formula>
    </cfRule>
  </conditionalFormatting>
  <conditionalFormatting sqref="H297">
    <cfRule type="expression" dxfId="254" priority="255">
      <formula>$G297&lt;&gt;""</formula>
    </cfRule>
  </conditionalFormatting>
  <conditionalFormatting sqref="K293">
    <cfRule type="expression" dxfId="253" priority="254">
      <formula>$J293&lt;&gt;""</formula>
    </cfRule>
  </conditionalFormatting>
  <conditionalFormatting sqref="K294">
    <cfRule type="expression" dxfId="252" priority="253">
      <formula>$J294&lt;&gt;""</formula>
    </cfRule>
  </conditionalFormatting>
  <conditionalFormatting sqref="K295">
    <cfRule type="expression" dxfId="251" priority="252">
      <formula>$J295&lt;&gt;""</formula>
    </cfRule>
  </conditionalFormatting>
  <conditionalFormatting sqref="K296">
    <cfRule type="expression" dxfId="250" priority="251">
      <formula>$J296&lt;&gt;""</formula>
    </cfRule>
  </conditionalFormatting>
  <conditionalFormatting sqref="K297">
    <cfRule type="expression" dxfId="249" priority="250">
      <formula>$J297&lt;&gt;""</formula>
    </cfRule>
  </conditionalFormatting>
  <conditionalFormatting sqref="N293">
    <cfRule type="expression" dxfId="248" priority="249">
      <formula>$M293&lt;&gt;""</formula>
    </cfRule>
  </conditionalFormatting>
  <conditionalFormatting sqref="N294">
    <cfRule type="expression" dxfId="247" priority="248">
      <formula>$M294&lt;&gt;""</formula>
    </cfRule>
  </conditionalFormatting>
  <conditionalFormatting sqref="N295">
    <cfRule type="expression" dxfId="246" priority="247">
      <formula>$M295&lt;&gt;""</formula>
    </cfRule>
  </conditionalFormatting>
  <conditionalFormatting sqref="N296">
    <cfRule type="expression" dxfId="245" priority="246">
      <formula>$M296&lt;&gt;""</formula>
    </cfRule>
  </conditionalFormatting>
  <conditionalFormatting sqref="Q293">
    <cfRule type="expression" dxfId="244" priority="245">
      <formula>$P293&lt;&gt;""</formula>
    </cfRule>
  </conditionalFormatting>
  <conditionalFormatting sqref="Q294">
    <cfRule type="expression" dxfId="243" priority="244">
      <formula>$P294&lt;&gt;""</formula>
    </cfRule>
  </conditionalFormatting>
  <conditionalFormatting sqref="Q295">
    <cfRule type="expression" dxfId="242" priority="243">
      <formula>$P295&lt;&gt;""</formula>
    </cfRule>
  </conditionalFormatting>
  <conditionalFormatting sqref="Q296">
    <cfRule type="expression" dxfId="241" priority="242">
      <formula>$P296&lt;&gt;""</formula>
    </cfRule>
  </conditionalFormatting>
  <conditionalFormatting sqref="Q297">
    <cfRule type="expression" dxfId="240" priority="241">
      <formula>$P297&lt;&gt;""</formula>
    </cfRule>
  </conditionalFormatting>
  <conditionalFormatting sqref="F302">
    <cfRule type="expression" dxfId="239" priority="240">
      <formula>$E302&lt;&gt;""</formula>
    </cfRule>
  </conditionalFormatting>
  <conditionalFormatting sqref="F303">
    <cfRule type="expression" dxfId="238" priority="239">
      <formula>$E303&lt;&gt;""</formula>
    </cfRule>
  </conditionalFormatting>
  <conditionalFormatting sqref="F304">
    <cfRule type="expression" dxfId="237" priority="238">
      <formula>$E304&lt;&gt;""</formula>
    </cfRule>
  </conditionalFormatting>
  <conditionalFormatting sqref="F301">
    <cfRule type="expression" dxfId="236" priority="237">
      <formula>$E301&lt;&gt;""</formula>
    </cfRule>
  </conditionalFormatting>
  <conditionalFormatting sqref="F300">
    <cfRule type="expression" dxfId="235" priority="236">
      <formula>$E300&lt;&gt;""</formula>
    </cfRule>
  </conditionalFormatting>
  <conditionalFormatting sqref="H300">
    <cfRule type="expression" dxfId="234" priority="235">
      <formula>$G300&lt;&gt;""</formula>
    </cfRule>
  </conditionalFormatting>
  <conditionalFormatting sqref="H301">
    <cfRule type="expression" dxfId="233" priority="234">
      <formula>$G301&lt;&gt;""</formula>
    </cfRule>
  </conditionalFormatting>
  <conditionalFormatting sqref="H302">
    <cfRule type="expression" dxfId="232" priority="233">
      <formula>$G302&lt;&gt;""</formula>
    </cfRule>
  </conditionalFormatting>
  <conditionalFormatting sqref="H303">
    <cfRule type="expression" dxfId="231" priority="232">
      <formula>$G303&lt;&gt;""</formula>
    </cfRule>
  </conditionalFormatting>
  <conditionalFormatting sqref="H304">
    <cfRule type="expression" dxfId="230" priority="231">
      <formula>$G304&lt;&gt;""</formula>
    </cfRule>
  </conditionalFormatting>
  <conditionalFormatting sqref="K300">
    <cfRule type="expression" dxfId="229" priority="230">
      <formula>$J300&lt;&gt;""</formula>
    </cfRule>
  </conditionalFormatting>
  <conditionalFormatting sqref="K301">
    <cfRule type="expression" dxfId="228" priority="229">
      <formula>$J301&lt;&gt;""</formula>
    </cfRule>
  </conditionalFormatting>
  <conditionalFormatting sqref="K302">
    <cfRule type="expression" dxfId="227" priority="228">
      <formula>$J302&lt;&gt;""</formula>
    </cfRule>
  </conditionalFormatting>
  <conditionalFormatting sqref="K303">
    <cfRule type="expression" dxfId="226" priority="227">
      <formula>$J303&lt;&gt;""</formula>
    </cfRule>
  </conditionalFormatting>
  <conditionalFormatting sqref="K304">
    <cfRule type="expression" dxfId="225" priority="226">
      <formula>$J304&lt;&gt;""</formula>
    </cfRule>
  </conditionalFormatting>
  <conditionalFormatting sqref="N300">
    <cfRule type="expression" dxfId="224" priority="225">
      <formula>$M300&lt;&gt;""</formula>
    </cfRule>
  </conditionalFormatting>
  <conditionalFormatting sqref="N301">
    <cfRule type="expression" dxfId="223" priority="224">
      <formula>$M301&lt;&gt;""</formula>
    </cfRule>
  </conditionalFormatting>
  <conditionalFormatting sqref="N302">
    <cfRule type="expression" dxfId="222" priority="223">
      <formula>$M302&lt;&gt;""</formula>
    </cfRule>
  </conditionalFormatting>
  <conditionalFormatting sqref="N303">
    <cfRule type="expression" dxfId="221" priority="222">
      <formula>$M303&lt;&gt;""</formula>
    </cfRule>
  </conditionalFormatting>
  <conditionalFormatting sqref="Q300">
    <cfRule type="expression" dxfId="220" priority="221">
      <formula>$P300&lt;&gt;""</formula>
    </cfRule>
  </conditionalFormatting>
  <conditionalFormatting sqref="Q301">
    <cfRule type="expression" dxfId="219" priority="220">
      <formula>$P301&lt;&gt;""</formula>
    </cfRule>
  </conditionalFormatting>
  <conditionalFormatting sqref="Q302">
    <cfRule type="expression" dxfId="218" priority="219">
      <formula>$P302&lt;&gt;""</formula>
    </cfRule>
  </conditionalFormatting>
  <conditionalFormatting sqref="Q303">
    <cfRule type="expression" dxfId="217" priority="218">
      <formula>$P303&lt;&gt;""</formula>
    </cfRule>
  </conditionalFormatting>
  <conditionalFormatting sqref="Q304">
    <cfRule type="expression" dxfId="216" priority="217">
      <formula>$P304&lt;&gt;""</formula>
    </cfRule>
  </conditionalFormatting>
  <conditionalFormatting sqref="F309">
    <cfRule type="expression" dxfId="215" priority="216">
      <formula>$E309&lt;&gt;""</formula>
    </cfRule>
  </conditionalFormatting>
  <conditionalFormatting sqref="F310">
    <cfRule type="expression" dxfId="214" priority="215">
      <formula>$E310&lt;&gt;""</formula>
    </cfRule>
  </conditionalFormatting>
  <conditionalFormatting sqref="F311">
    <cfRule type="expression" dxfId="213" priority="214">
      <formula>$E311&lt;&gt;""</formula>
    </cfRule>
  </conditionalFormatting>
  <conditionalFormatting sqref="F308">
    <cfRule type="expression" dxfId="212" priority="213">
      <formula>$E308&lt;&gt;""</formula>
    </cfRule>
  </conditionalFormatting>
  <conditionalFormatting sqref="F307">
    <cfRule type="expression" dxfId="211" priority="212">
      <formula>$E307&lt;&gt;""</formula>
    </cfRule>
  </conditionalFormatting>
  <conditionalFormatting sqref="H307">
    <cfRule type="expression" dxfId="210" priority="211">
      <formula>$G307&lt;&gt;""</formula>
    </cfRule>
  </conditionalFormatting>
  <conditionalFormatting sqref="H308">
    <cfRule type="expression" dxfId="209" priority="210">
      <formula>$G308&lt;&gt;""</formula>
    </cfRule>
  </conditionalFormatting>
  <conditionalFormatting sqref="H309">
    <cfRule type="expression" dxfId="208" priority="209">
      <formula>$G309&lt;&gt;""</formula>
    </cfRule>
  </conditionalFormatting>
  <conditionalFormatting sqref="H310">
    <cfRule type="expression" dxfId="207" priority="208">
      <formula>$G310&lt;&gt;""</formula>
    </cfRule>
  </conditionalFormatting>
  <conditionalFormatting sqref="H311">
    <cfRule type="expression" dxfId="206" priority="207">
      <formula>$G311&lt;&gt;""</formula>
    </cfRule>
  </conditionalFormatting>
  <conditionalFormatting sqref="K307">
    <cfRule type="expression" dxfId="205" priority="206">
      <formula>$J307&lt;&gt;""</formula>
    </cfRule>
  </conditionalFormatting>
  <conditionalFormatting sqref="K308">
    <cfRule type="expression" dxfId="204" priority="205">
      <formula>$J308&lt;&gt;""</formula>
    </cfRule>
  </conditionalFormatting>
  <conditionalFormatting sqref="K309">
    <cfRule type="expression" dxfId="203" priority="204">
      <formula>$J309&lt;&gt;""</formula>
    </cfRule>
  </conditionalFormatting>
  <conditionalFormatting sqref="K310">
    <cfRule type="expression" dxfId="202" priority="203">
      <formula>$J310&lt;&gt;""</formula>
    </cfRule>
  </conditionalFormatting>
  <conditionalFormatting sqref="K311">
    <cfRule type="expression" dxfId="201" priority="202">
      <formula>$J311&lt;&gt;""</formula>
    </cfRule>
  </conditionalFormatting>
  <conditionalFormatting sqref="N307">
    <cfRule type="expression" dxfId="200" priority="201">
      <formula>$M307&lt;&gt;""</formula>
    </cfRule>
  </conditionalFormatting>
  <conditionalFormatting sqref="N308">
    <cfRule type="expression" dxfId="199" priority="200">
      <formula>$M308&lt;&gt;""</formula>
    </cfRule>
  </conditionalFormatting>
  <conditionalFormatting sqref="N309">
    <cfRule type="expression" dxfId="198" priority="199">
      <formula>$M309&lt;&gt;""</formula>
    </cfRule>
  </conditionalFormatting>
  <conditionalFormatting sqref="N310">
    <cfRule type="expression" dxfId="197" priority="198">
      <formula>$M310&lt;&gt;""</formula>
    </cfRule>
  </conditionalFormatting>
  <conditionalFormatting sqref="Q307">
    <cfRule type="expression" dxfId="196" priority="197">
      <formula>$P307&lt;&gt;""</formula>
    </cfRule>
  </conditionalFormatting>
  <conditionalFormatting sqref="Q308">
    <cfRule type="expression" dxfId="195" priority="196">
      <formula>$P308&lt;&gt;""</formula>
    </cfRule>
  </conditionalFormatting>
  <conditionalFormatting sqref="Q309">
    <cfRule type="expression" dxfId="194" priority="195">
      <formula>$P309&lt;&gt;""</formula>
    </cfRule>
  </conditionalFormatting>
  <conditionalFormatting sqref="Q310">
    <cfRule type="expression" dxfId="193" priority="194">
      <formula>$P310&lt;&gt;""</formula>
    </cfRule>
  </conditionalFormatting>
  <conditionalFormatting sqref="Q311">
    <cfRule type="expression" dxfId="192" priority="193">
      <formula>$P311&lt;&gt;""</formula>
    </cfRule>
  </conditionalFormatting>
  <conditionalFormatting sqref="F316">
    <cfRule type="expression" dxfId="191" priority="192">
      <formula>$E316&lt;&gt;""</formula>
    </cfRule>
  </conditionalFormatting>
  <conditionalFormatting sqref="F317">
    <cfRule type="expression" dxfId="190" priority="191">
      <formula>$E317&lt;&gt;""</formula>
    </cfRule>
  </conditionalFormatting>
  <conditionalFormatting sqref="F318">
    <cfRule type="expression" dxfId="189" priority="190">
      <formula>$E318&lt;&gt;""</formula>
    </cfRule>
  </conditionalFormatting>
  <conditionalFormatting sqref="F315">
    <cfRule type="expression" dxfId="188" priority="189">
      <formula>$E315&lt;&gt;""</formula>
    </cfRule>
  </conditionalFormatting>
  <conditionalFormatting sqref="F314">
    <cfRule type="expression" dxfId="187" priority="188">
      <formula>$E314&lt;&gt;""</formula>
    </cfRule>
  </conditionalFormatting>
  <conditionalFormatting sqref="H314">
    <cfRule type="expression" dxfId="186" priority="187">
      <formula>$G314&lt;&gt;""</formula>
    </cfRule>
  </conditionalFormatting>
  <conditionalFormatting sqref="H315">
    <cfRule type="expression" dxfId="185" priority="186">
      <formula>$G315&lt;&gt;""</formula>
    </cfRule>
  </conditionalFormatting>
  <conditionalFormatting sqref="H316">
    <cfRule type="expression" dxfId="184" priority="185">
      <formula>$G316&lt;&gt;""</formula>
    </cfRule>
  </conditionalFormatting>
  <conditionalFormatting sqref="H317">
    <cfRule type="expression" dxfId="183" priority="184">
      <formula>$G317&lt;&gt;""</formula>
    </cfRule>
  </conditionalFormatting>
  <conditionalFormatting sqref="H318">
    <cfRule type="expression" dxfId="182" priority="183">
      <formula>$G318&lt;&gt;""</formula>
    </cfRule>
  </conditionalFormatting>
  <conditionalFormatting sqref="K314">
    <cfRule type="expression" dxfId="181" priority="182">
      <formula>$J314&lt;&gt;""</formula>
    </cfRule>
  </conditionalFormatting>
  <conditionalFormatting sqref="K315">
    <cfRule type="expression" dxfId="180" priority="181">
      <formula>$J315&lt;&gt;""</formula>
    </cfRule>
  </conditionalFormatting>
  <conditionalFormatting sqref="K316">
    <cfRule type="expression" dxfId="179" priority="180">
      <formula>$J316&lt;&gt;""</formula>
    </cfRule>
  </conditionalFormatting>
  <conditionalFormatting sqref="K317">
    <cfRule type="expression" dxfId="178" priority="179">
      <formula>$J317&lt;&gt;""</formula>
    </cfRule>
  </conditionalFormatting>
  <conditionalFormatting sqref="K318">
    <cfRule type="expression" dxfId="177" priority="178">
      <formula>$J318&lt;&gt;""</formula>
    </cfRule>
  </conditionalFormatting>
  <conditionalFormatting sqref="N314">
    <cfRule type="expression" dxfId="176" priority="177">
      <formula>$M314&lt;&gt;""</formula>
    </cfRule>
  </conditionalFormatting>
  <conditionalFormatting sqref="N315">
    <cfRule type="expression" dxfId="175" priority="176">
      <formula>$M315&lt;&gt;""</formula>
    </cfRule>
  </conditionalFormatting>
  <conditionalFormatting sqref="N316">
    <cfRule type="expression" dxfId="174" priority="175">
      <formula>$M316&lt;&gt;""</formula>
    </cfRule>
  </conditionalFormatting>
  <conditionalFormatting sqref="N317">
    <cfRule type="expression" dxfId="173" priority="174">
      <formula>$M317&lt;&gt;""</formula>
    </cfRule>
  </conditionalFormatting>
  <conditionalFormatting sqref="Q314">
    <cfRule type="expression" dxfId="172" priority="173">
      <formula>$P314&lt;&gt;""</formula>
    </cfRule>
  </conditionalFormatting>
  <conditionalFormatting sqref="Q315">
    <cfRule type="expression" dxfId="171" priority="172">
      <formula>$P315&lt;&gt;""</formula>
    </cfRule>
  </conditionalFormatting>
  <conditionalFormatting sqref="Q316">
    <cfRule type="expression" dxfId="170" priority="171">
      <formula>$P316&lt;&gt;""</formula>
    </cfRule>
  </conditionalFormatting>
  <conditionalFormatting sqref="Q317">
    <cfRule type="expression" dxfId="169" priority="170">
      <formula>$P317&lt;&gt;""</formula>
    </cfRule>
  </conditionalFormatting>
  <conditionalFormatting sqref="Q318">
    <cfRule type="expression" dxfId="168" priority="169">
      <formula>$P318&lt;&gt;""</formula>
    </cfRule>
  </conditionalFormatting>
  <conditionalFormatting sqref="F323">
    <cfRule type="expression" dxfId="167" priority="168">
      <formula>$E323&lt;&gt;""</formula>
    </cfRule>
  </conditionalFormatting>
  <conditionalFormatting sqref="F324">
    <cfRule type="expression" dxfId="166" priority="167">
      <formula>$E324&lt;&gt;""</formula>
    </cfRule>
  </conditionalFormatting>
  <conditionalFormatting sqref="F325">
    <cfRule type="expression" dxfId="165" priority="166">
      <formula>$E325&lt;&gt;""</formula>
    </cfRule>
  </conditionalFormatting>
  <conditionalFormatting sqref="F322">
    <cfRule type="expression" dxfId="164" priority="165">
      <formula>$E322&lt;&gt;""</formula>
    </cfRule>
  </conditionalFormatting>
  <conditionalFormatting sqref="F321">
    <cfRule type="expression" dxfId="163" priority="164">
      <formula>$E321&lt;&gt;""</formula>
    </cfRule>
  </conditionalFormatting>
  <conditionalFormatting sqref="H321">
    <cfRule type="expression" dxfId="162" priority="163">
      <formula>$G321&lt;&gt;""</formula>
    </cfRule>
  </conditionalFormatting>
  <conditionalFormatting sqref="H322">
    <cfRule type="expression" dxfId="161" priority="162">
      <formula>$G322&lt;&gt;""</formula>
    </cfRule>
  </conditionalFormatting>
  <conditionalFormatting sqref="H323">
    <cfRule type="expression" dxfId="160" priority="161">
      <formula>$G323&lt;&gt;""</formula>
    </cfRule>
  </conditionalFormatting>
  <conditionalFormatting sqref="H324">
    <cfRule type="expression" dxfId="159" priority="160">
      <formula>$G324&lt;&gt;""</formula>
    </cfRule>
  </conditionalFormatting>
  <conditionalFormatting sqref="H325">
    <cfRule type="expression" dxfId="158" priority="159">
      <formula>$G325&lt;&gt;""</formula>
    </cfRule>
  </conditionalFormatting>
  <conditionalFormatting sqref="K321">
    <cfRule type="expression" dxfId="157" priority="158">
      <formula>$J321&lt;&gt;""</formula>
    </cfRule>
  </conditionalFormatting>
  <conditionalFormatting sqref="K322">
    <cfRule type="expression" dxfId="156" priority="157">
      <formula>$J322&lt;&gt;""</formula>
    </cfRule>
  </conditionalFormatting>
  <conditionalFormatting sqref="K323">
    <cfRule type="expression" dxfId="155" priority="156">
      <formula>$J323&lt;&gt;""</formula>
    </cfRule>
  </conditionalFormatting>
  <conditionalFormatting sqref="K324">
    <cfRule type="expression" dxfId="154" priority="155">
      <formula>$J324&lt;&gt;""</formula>
    </cfRule>
  </conditionalFormatting>
  <conditionalFormatting sqref="K325">
    <cfRule type="expression" dxfId="153" priority="154">
      <formula>$J325&lt;&gt;""</formula>
    </cfRule>
  </conditionalFormatting>
  <conditionalFormatting sqref="N321">
    <cfRule type="expression" dxfId="152" priority="153">
      <formula>$M321&lt;&gt;""</formula>
    </cfRule>
  </conditionalFormatting>
  <conditionalFormatting sqref="N322">
    <cfRule type="expression" dxfId="151" priority="152">
      <formula>$M322&lt;&gt;""</formula>
    </cfRule>
  </conditionalFormatting>
  <conditionalFormatting sqref="N323">
    <cfRule type="expression" dxfId="150" priority="151">
      <formula>$M323&lt;&gt;""</formula>
    </cfRule>
  </conditionalFormatting>
  <conditionalFormatting sqref="N324">
    <cfRule type="expression" dxfId="149" priority="150">
      <formula>$M324&lt;&gt;""</formula>
    </cfRule>
  </conditionalFormatting>
  <conditionalFormatting sqref="Q321">
    <cfRule type="expression" dxfId="148" priority="149">
      <formula>$P321&lt;&gt;""</formula>
    </cfRule>
  </conditionalFormatting>
  <conditionalFormatting sqref="Q322">
    <cfRule type="expression" dxfId="147" priority="148">
      <formula>$P322&lt;&gt;""</formula>
    </cfRule>
  </conditionalFormatting>
  <conditionalFormatting sqref="Q323">
    <cfRule type="expression" dxfId="146" priority="147">
      <formula>$P323&lt;&gt;""</formula>
    </cfRule>
  </conditionalFormatting>
  <conditionalFormatting sqref="Q324">
    <cfRule type="expression" dxfId="145" priority="146">
      <formula>$P324&lt;&gt;""</formula>
    </cfRule>
  </conditionalFormatting>
  <conditionalFormatting sqref="Q325">
    <cfRule type="expression" dxfId="144" priority="145">
      <formula>$P325&lt;&gt;""</formula>
    </cfRule>
  </conditionalFormatting>
  <conditionalFormatting sqref="F330">
    <cfRule type="expression" dxfId="143" priority="144">
      <formula>$E330&lt;&gt;""</formula>
    </cfRule>
  </conditionalFormatting>
  <conditionalFormatting sqref="F331">
    <cfRule type="expression" dxfId="142" priority="143">
      <formula>$E331&lt;&gt;""</formula>
    </cfRule>
  </conditionalFormatting>
  <conditionalFormatting sqref="F332">
    <cfRule type="expression" dxfId="141" priority="142">
      <formula>$E332&lt;&gt;""</formula>
    </cfRule>
  </conditionalFormatting>
  <conditionalFormatting sqref="F329">
    <cfRule type="expression" dxfId="140" priority="141">
      <formula>$E329&lt;&gt;""</formula>
    </cfRule>
  </conditionalFormatting>
  <conditionalFormatting sqref="F328">
    <cfRule type="expression" dxfId="139" priority="140">
      <formula>$E328&lt;&gt;""</formula>
    </cfRule>
  </conditionalFormatting>
  <conditionalFormatting sqref="H328">
    <cfRule type="expression" dxfId="138" priority="139">
      <formula>$G328&lt;&gt;""</formula>
    </cfRule>
  </conditionalFormatting>
  <conditionalFormatting sqref="H329">
    <cfRule type="expression" dxfId="137" priority="138">
      <formula>$G329&lt;&gt;""</formula>
    </cfRule>
  </conditionalFormatting>
  <conditionalFormatting sqref="H330">
    <cfRule type="expression" dxfId="136" priority="137">
      <formula>$G330&lt;&gt;""</formula>
    </cfRule>
  </conditionalFormatting>
  <conditionalFormatting sqref="H331">
    <cfRule type="expression" dxfId="135" priority="136">
      <formula>$G331&lt;&gt;""</formula>
    </cfRule>
  </conditionalFormatting>
  <conditionalFormatting sqref="H332">
    <cfRule type="expression" dxfId="134" priority="135">
      <formula>$G332&lt;&gt;""</formula>
    </cfRule>
  </conditionalFormatting>
  <conditionalFormatting sqref="K328">
    <cfRule type="expression" dxfId="133" priority="134">
      <formula>$J328&lt;&gt;""</formula>
    </cfRule>
  </conditionalFormatting>
  <conditionalFormatting sqref="K329">
    <cfRule type="expression" dxfId="132" priority="133">
      <formula>$J329&lt;&gt;""</formula>
    </cfRule>
  </conditionalFormatting>
  <conditionalFormatting sqref="K330">
    <cfRule type="expression" dxfId="131" priority="132">
      <formula>$J330&lt;&gt;""</formula>
    </cfRule>
  </conditionalFormatting>
  <conditionalFormatting sqref="K331">
    <cfRule type="expression" dxfId="130" priority="131">
      <formula>$J331&lt;&gt;""</formula>
    </cfRule>
  </conditionalFormatting>
  <conditionalFormatting sqref="K332">
    <cfRule type="expression" dxfId="129" priority="130">
      <formula>$J332&lt;&gt;""</formula>
    </cfRule>
  </conditionalFormatting>
  <conditionalFormatting sqref="N328">
    <cfRule type="expression" dxfId="128" priority="129">
      <formula>$M328&lt;&gt;""</formula>
    </cfRule>
  </conditionalFormatting>
  <conditionalFormatting sqref="N329">
    <cfRule type="expression" dxfId="127" priority="128">
      <formula>$M329&lt;&gt;""</formula>
    </cfRule>
  </conditionalFormatting>
  <conditionalFormatting sqref="N330">
    <cfRule type="expression" dxfId="126" priority="127">
      <formula>$M330&lt;&gt;""</formula>
    </cfRule>
  </conditionalFormatting>
  <conditionalFormatting sqref="N331">
    <cfRule type="expression" dxfId="125" priority="126">
      <formula>$M331&lt;&gt;""</formula>
    </cfRule>
  </conditionalFormatting>
  <conditionalFormatting sqref="Q328">
    <cfRule type="expression" dxfId="124" priority="125">
      <formula>$P328&lt;&gt;""</formula>
    </cfRule>
  </conditionalFormatting>
  <conditionalFormatting sqref="Q329">
    <cfRule type="expression" dxfId="123" priority="124">
      <formula>$P329&lt;&gt;""</formula>
    </cfRule>
  </conditionalFormatting>
  <conditionalFormatting sqref="Q330">
    <cfRule type="expression" dxfId="122" priority="123">
      <formula>$P330&lt;&gt;""</formula>
    </cfRule>
  </conditionalFormatting>
  <conditionalFormatting sqref="Q331">
    <cfRule type="expression" dxfId="121" priority="122">
      <formula>$P331&lt;&gt;""</formula>
    </cfRule>
  </conditionalFormatting>
  <conditionalFormatting sqref="Q332">
    <cfRule type="expression" dxfId="120" priority="121">
      <formula>$P332&lt;&gt;""</formula>
    </cfRule>
  </conditionalFormatting>
  <conditionalFormatting sqref="F337">
    <cfRule type="expression" dxfId="119" priority="120">
      <formula>$E337&lt;&gt;""</formula>
    </cfRule>
  </conditionalFormatting>
  <conditionalFormatting sqref="F338">
    <cfRule type="expression" dxfId="118" priority="119">
      <formula>$E338&lt;&gt;""</formula>
    </cfRule>
  </conditionalFormatting>
  <conditionalFormatting sqref="F339">
    <cfRule type="expression" dxfId="117" priority="118">
      <formula>$E339&lt;&gt;""</formula>
    </cfRule>
  </conditionalFormatting>
  <conditionalFormatting sqref="F336">
    <cfRule type="expression" dxfId="116" priority="117">
      <formula>$E336&lt;&gt;""</formula>
    </cfRule>
  </conditionalFormatting>
  <conditionalFormatting sqref="F335">
    <cfRule type="expression" dxfId="115" priority="116">
      <formula>$E335&lt;&gt;""</formula>
    </cfRule>
  </conditionalFormatting>
  <conditionalFormatting sqref="H335">
    <cfRule type="expression" dxfId="114" priority="115">
      <formula>$G335&lt;&gt;""</formula>
    </cfRule>
  </conditionalFormatting>
  <conditionalFormatting sqref="H336">
    <cfRule type="expression" dxfId="113" priority="114">
      <formula>$G336&lt;&gt;""</formula>
    </cfRule>
  </conditionalFormatting>
  <conditionalFormatting sqref="H337">
    <cfRule type="expression" dxfId="112" priority="113">
      <formula>$G337&lt;&gt;""</formula>
    </cfRule>
  </conditionalFormatting>
  <conditionalFormatting sqref="H338">
    <cfRule type="expression" dxfId="111" priority="112">
      <formula>$G338&lt;&gt;""</formula>
    </cfRule>
  </conditionalFormatting>
  <conditionalFormatting sqref="H339">
    <cfRule type="expression" dxfId="110" priority="111">
      <formula>$G339&lt;&gt;""</formula>
    </cfRule>
  </conditionalFormatting>
  <conditionalFormatting sqref="K335">
    <cfRule type="expression" dxfId="109" priority="110">
      <formula>$J335&lt;&gt;""</formula>
    </cfRule>
  </conditionalFormatting>
  <conditionalFormatting sqref="K336">
    <cfRule type="expression" dxfId="108" priority="109">
      <formula>$J336&lt;&gt;""</formula>
    </cfRule>
  </conditionalFormatting>
  <conditionalFormatting sqref="K337">
    <cfRule type="expression" dxfId="107" priority="108">
      <formula>$J337&lt;&gt;""</formula>
    </cfRule>
  </conditionalFormatting>
  <conditionalFormatting sqref="K338">
    <cfRule type="expression" dxfId="106" priority="107">
      <formula>$J338&lt;&gt;""</formula>
    </cfRule>
  </conditionalFormatting>
  <conditionalFormatting sqref="K339">
    <cfRule type="expression" dxfId="105" priority="106">
      <formula>$J339&lt;&gt;""</formula>
    </cfRule>
  </conditionalFormatting>
  <conditionalFormatting sqref="N335">
    <cfRule type="expression" dxfId="104" priority="105">
      <formula>$M335&lt;&gt;""</formula>
    </cfRule>
  </conditionalFormatting>
  <conditionalFormatting sqref="N336">
    <cfRule type="expression" dxfId="103" priority="104">
      <formula>$M336&lt;&gt;""</formula>
    </cfRule>
  </conditionalFormatting>
  <conditionalFormatting sqref="N337">
    <cfRule type="expression" dxfId="102" priority="103">
      <formula>$M337&lt;&gt;""</formula>
    </cfRule>
  </conditionalFormatting>
  <conditionalFormatting sqref="N338">
    <cfRule type="expression" dxfId="101" priority="102">
      <formula>$M338&lt;&gt;""</formula>
    </cfRule>
  </conditionalFormatting>
  <conditionalFormatting sqref="Q335">
    <cfRule type="expression" dxfId="100" priority="101">
      <formula>$P335&lt;&gt;""</formula>
    </cfRule>
  </conditionalFormatting>
  <conditionalFormatting sqref="Q336">
    <cfRule type="expression" dxfId="99" priority="100">
      <formula>$P336&lt;&gt;""</formula>
    </cfRule>
  </conditionalFormatting>
  <conditionalFormatting sqref="Q337">
    <cfRule type="expression" dxfId="98" priority="99">
      <formula>$P337&lt;&gt;""</formula>
    </cfRule>
  </conditionalFormatting>
  <conditionalFormatting sqref="Q338">
    <cfRule type="expression" dxfId="97" priority="98">
      <formula>$P338&lt;&gt;""</formula>
    </cfRule>
  </conditionalFormatting>
  <conditionalFormatting sqref="Q339">
    <cfRule type="expression" dxfId="96" priority="97">
      <formula>$P339&lt;&gt;""</formula>
    </cfRule>
  </conditionalFormatting>
  <conditionalFormatting sqref="F344">
    <cfRule type="expression" dxfId="95" priority="96">
      <formula>$E344&lt;&gt;""</formula>
    </cfRule>
  </conditionalFormatting>
  <conditionalFormatting sqref="F345">
    <cfRule type="expression" dxfId="94" priority="95">
      <formula>$E345&lt;&gt;""</formula>
    </cfRule>
  </conditionalFormatting>
  <conditionalFormatting sqref="F346">
    <cfRule type="expression" dxfId="93" priority="94">
      <formula>$E346&lt;&gt;""</formula>
    </cfRule>
  </conditionalFormatting>
  <conditionalFormatting sqref="F343">
    <cfRule type="expression" dxfId="92" priority="93">
      <formula>$E343&lt;&gt;""</formula>
    </cfRule>
  </conditionalFormatting>
  <conditionalFormatting sqref="F342">
    <cfRule type="expression" dxfId="91" priority="92">
      <formula>$E342&lt;&gt;""</formula>
    </cfRule>
  </conditionalFormatting>
  <conditionalFormatting sqref="H342">
    <cfRule type="expression" dxfId="90" priority="91">
      <formula>$G342&lt;&gt;""</formula>
    </cfRule>
  </conditionalFormatting>
  <conditionalFormatting sqref="H343">
    <cfRule type="expression" dxfId="89" priority="90">
      <formula>$G343&lt;&gt;""</formula>
    </cfRule>
  </conditionalFormatting>
  <conditionalFormatting sqref="H344">
    <cfRule type="expression" dxfId="88" priority="89">
      <formula>$G344&lt;&gt;""</formula>
    </cfRule>
  </conditionalFormatting>
  <conditionalFormatting sqref="H345">
    <cfRule type="expression" dxfId="87" priority="88">
      <formula>$G345&lt;&gt;""</formula>
    </cfRule>
  </conditionalFormatting>
  <conditionalFormatting sqref="H346">
    <cfRule type="expression" dxfId="86" priority="87">
      <formula>$G346&lt;&gt;""</formula>
    </cfRule>
  </conditionalFormatting>
  <conditionalFormatting sqref="K342">
    <cfRule type="expression" dxfId="85" priority="86">
      <formula>$J342&lt;&gt;""</formula>
    </cfRule>
  </conditionalFormatting>
  <conditionalFormatting sqref="K343">
    <cfRule type="expression" dxfId="84" priority="85">
      <formula>$J343&lt;&gt;""</formula>
    </cfRule>
  </conditionalFormatting>
  <conditionalFormatting sqref="K344">
    <cfRule type="expression" dxfId="83" priority="84">
      <formula>$J344&lt;&gt;""</formula>
    </cfRule>
  </conditionalFormatting>
  <conditionalFormatting sqref="K345">
    <cfRule type="expression" dxfId="82" priority="83">
      <formula>$J345&lt;&gt;""</formula>
    </cfRule>
  </conditionalFormatting>
  <conditionalFormatting sqref="K346">
    <cfRule type="expression" dxfId="81" priority="82">
      <formula>$J346&lt;&gt;""</formula>
    </cfRule>
  </conditionalFormatting>
  <conditionalFormatting sqref="N342">
    <cfRule type="expression" dxfId="80" priority="81">
      <formula>$M342&lt;&gt;""</formula>
    </cfRule>
  </conditionalFormatting>
  <conditionalFormatting sqref="N343">
    <cfRule type="expression" dxfId="79" priority="80">
      <formula>$M343&lt;&gt;""</formula>
    </cfRule>
  </conditionalFormatting>
  <conditionalFormatting sqref="N344">
    <cfRule type="expression" dxfId="78" priority="79">
      <formula>$M344&lt;&gt;""</formula>
    </cfRule>
  </conditionalFormatting>
  <conditionalFormatting sqref="N345">
    <cfRule type="expression" dxfId="77" priority="78">
      <formula>$M345&lt;&gt;""</formula>
    </cfRule>
  </conditionalFormatting>
  <conditionalFormatting sqref="Q342">
    <cfRule type="expression" dxfId="76" priority="77">
      <formula>$P342&lt;&gt;""</formula>
    </cfRule>
  </conditionalFormatting>
  <conditionalFormatting sqref="Q343">
    <cfRule type="expression" dxfId="75" priority="76">
      <formula>$P343&lt;&gt;""</formula>
    </cfRule>
  </conditionalFormatting>
  <conditionalFormatting sqref="Q344">
    <cfRule type="expression" dxfId="74" priority="75">
      <formula>$P344&lt;&gt;""</formula>
    </cfRule>
  </conditionalFormatting>
  <conditionalFormatting sqref="Q345">
    <cfRule type="expression" dxfId="73" priority="74">
      <formula>$P345&lt;&gt;""</formula>
    </cfRule>
  </conditionalFormatting>
  <conditionalFormatting sqref="Q346">
    <cfRule type="expression" dxfId="72" priority="73">
      <formula>$P346&lt;&gt;""</formula>
    </cfRule>
  </conditionalFormatting>
  <conditionalFormatting sqref="F351">
    <cfRule type="expression" dxfId="71" priority="72">
      <formula>$E351&lt;&gt;""</formula>
    </cfRule>
  </conditionalFormatting>
  <conditionalFormatting sqref="F352">
    <cfRule type="expression" dxfId="70" priority="71">
      <formula>$E352&lt;&gt;""</formula>
    </cfRule>
  </conditionalFormatting>
  <conditionalFormatting sqref="F353">
    <cfRule type="expression" dxfId="69" priority="70">
      <formula>$E353&lt;&gt;""</formula>
    </cfRule>
  </conditionalFormatting>
  <conditionalFormatting sqref="F350">
    <cfRule type="expression" dxfId="68" priority="69">
      <formula>$E350&lt;&gt;""</formula>
    </cfRule>
  </conditionalFormatting>
  <conditionalFormatting sqref="F349">
    <cfRule type="expression" dxfId="67" priority="68">
      <formula>$E349&lt;&gt;""</formula>
    </cfRule>
  </conditionalFormatting>
  <conditionalFormatting sqref="H349">
    <cfRule type="expression" dxfId="66" priority="67">
      <formula>$G349&lt;&gt;""</formula>
    </cfRule>
  </conditionalFormatting>
  <conditionalFormatting sqref="H350">
    <cfRule type="expression" dxfId="65" priority="66">
      <formula>$G350&lt;&gt;""</formula>
    </cfRule>
  </conditionalFormatting>
  <conditionalFormatting sqref="H351">
    <cfRule type="expression" dxfId="64" priority="65">
      <formula>$G351&lt;&gt;""</formula>
    </cfRule>
  </conditionalFormatting>
  <conditionalFormatting sqref="H352">
    <cfRule type="expression" dxfId="63" priority="64">
      <formula>$G352&lt;&gt;""</formula>
    </cfRule>
  </conditionalFormatting>
  <conditionalFormatting sqref="H353">
    <cfRule type="expression" dxfId="62" priority="63">
      <formula>$G353&lt;&gt;""</formula>
    </cfRule>
  </conditionalFormatting>
  <conditionalFormatting sqref="K349">
    <cfRule type="expression" dxfId="61" priority="62">
      <formula>$J349&lt;&gt;""</formula>
    </cfRule>
  </conditionalFormatting>
  <conditionalFormatting sqref="K350">
    <cfRule type="expression" dxfId="60" priority="61">
      <formula>$J350&lt;&gt;""</formula>
    </cfRule>
  </conditionalFormatting>
  <conditionalFormatting sqref="K351">
    <cfRule type="expression" dxfId="59" priority="60">
      <formula>$J351&lt;&gt;""</formula>
    </cfRule>
  </conditionalFormatting>
  <conditionalFormatting sqref="K352">
    <cfRule type="expression" dxfId="58" priority="59">
      <formula>$J352&lt;&gt;""</formula>
    </cfRule>
  </conditionalFormatting>
  <conditionalFormatting sqref="K353">
    <cfRule type="expression" dxfId="57" priority="58">
      <formula>$J353&lt;&gt;""</formula>
    </cfRule>
  </conditionalFormatting>
  <conditionalFormatting sqref="N349">
    <cfRule type="expression" dxfId="56" priority="57">
      <formula>$M349&lt;&gt;""</formula>
    </cfRule>
  </conditionalFormatting>
  <conditionalFormatting sqref="N350">
    <cfRule type="expression" dxfId="55" priority="56">
      <formula>$M350&lt;&gt;""</formula>
    </cfRule>
  </conditionalFormatting>
  <conditionalFormatting sqref="N351">
    <cfRule type="expression" dxfId="54" priority="55">
      <formula>$M351&lt;&gt;""</formula>
    </cfRule>
  </conditionalFormatting>
  <conditionalFormatting sqref="N352">
    <cfRule type="expression" dxfId="53" priority="54">
      <formula>$M352&lt;&gt;""</formula>
    </cfRule>
  </conditionalFormatting>
  <conditionalFormatting sqref="Q349">
    <cfRule type="expression" dxfId="52" priority="53">
      <formula>$P349&lt;&gt;""</formula>
    </cfRule>
  </conditionalFormatting>
  <conditionalFormatting sqref="Q350">
    <cfRule type="expression" dxfId="51" priority="52">
      <formula>$P350&lt;&gt;""</formula>
    </cfRule>
  </conditionalFormatting>
  <conditionalFormatting sqref="Q351">
    <cfRule type="expression" dxfId="50" priority="51">
      <formula>$P351&lt;&gt;""</formula>
    </cfRule>
  </conditionalFormatting>
  <conditionalFormatting sqref="Q352">
    <cfRule type="expression" dxfId="49" priority="50">
      <formula>$P352&lt;&gt;""</formula>
    </cfRule>
  </conditionalFormatting>
  <conditionalFormatting sqref="Q353">
    <cfRule type="expression" dxfId="48" priority="49">
      <formula>$P353&lt;&gt;""</formula>
    </cfRule>
  </conditionalFormatting>
  <conditionalFormatting sqref="F358">
    <cfRule type="expression" dxfId="47" priority="48">
      <formula>$E358&lt;&gt;""</formula>
    </cfRule>
  </conditionalFormatting>
  <conditionalFormatting sqref="F359">
    <cfRule type="expression" dxfId="46" priority="47">
      <formula>$E359&lt;&gt;""</formula>
    </cfRule>
  </conditionalFormatting>
  <conditionalFormatting sqref="F360">
    <cfRule type="expression" dxfId="45" priority="46">
      <formula>$E360&lt;&gt;""</formula>
    </cfRule>
  </conditionalFormatting>
  <conditionalFormatting sqref="F357">
    <cfRule type="expression" dxfId="44" priority="45">
      <formula>$E357&lt;&gt;""</formula>
    </cfRule>
  </conditionalFormatting>
  <conditionalFormatting sqref="F356">
    <cfRule type="expression" dxfId="43" priority="44">
      <formula>$E356&lt;&gt;""</formula>
    </cfRule>
  </conditionalFormatting>
  <conditionalFormatting sqref="H356">
    <cfRule type="expression" dxfId="42" priority="43">
      <formula>$G356&lt;&gt;""</formula>
    </cfRule>
  </conditionalFormatting>
  <conditionalFormatting sqref="H357">
    <cfRule type="expression" dxfId="41" priority="42">
      <formula>$G357&lt;&gt;""</formula>
    </cfRule>
  </conditionalFormatting>
  <conditionalFormatting sqref="H358">
    <cfRule type="expression" dxfId="40" priority="41">
      <formula>$G358&lt;&gt;""</formula>
    </cfRule>
  </conditionalFormatting>
  <conditionalFormatting sqref="H359">
    <cfRule type="expression" dxfId="39" priority="40">
      <formula>$G359&lt;&gt;""</formula>
    </cfRule>
  </conditionalFormatting>
  <conditionalFormatting sqref="H360">
    <cfRule type="expression" dxfId="38" priority="39">
      <formula>$G360&lt;&gt;""</formula>
    </cfRule>
  </conditionalFormatting>
  <conditionalFormatting sqref="K356">
    <cfRule type="expression" dxfId="37" priority="38">
      <formula>$J356&lt;&gt;""</formula>
    </cfRule>
  </conditionalFormatting>
  <conditionalFormatting sqref="K357">
    <cfRule type="expression" dxfId="36" priority="37">
      <formula>$J357&lt;&gt;""</formula>
    </cfRule>
  </conditionalFormatting>
  <conditionalFormatting sqref="K358">
    <cfRule type="expression" dxfId="35" priority="36">
      <formula>$J358&lt;&gt;""</formula>
    </cfRule>
  </conditionalFormatting>
  <conditionalFormatting sqref="K359">
    <cfRule type="expression" dxfId="34" priority="35">
      <formula>$J359&lt;&gt;""</formula>
    </cfRule>
  </conditionalFormatting>
  <conditionalFormatting sqref="K360">
    <cfRule type="expression" dxfId="33" priority="34">
      <formula>$J360&lt;&gt;""</formula>
    </cfRule>
  </conditionalFormatting>
  <conditionalFormatting sqref="N356">
    <cfRule type="expression" dxfId="32" priority="33">
      <formula>$M356&lt;&gt;""</formula>
    </cfRule>
  </conditionalFormatting>
  <conditionalFormatting sqref="N357">
    <cfRule type="expression" dxfId="31" priority="32">
      <formula>$M357&lt;&gt;""</formula>
    </cfRule>
  </conditionalFormatting>
  <conditionalFormatting sqref="N358">
    <cfRule type="expression" dxfId="30" priority="31">
      <formula>$M358&lt;&gt;""</formula>
    </cfRule>
  </conditionalFormatting>
  <conditionalFormatting sqref="N359">
    <cfRule type="expression" dxfId="29" priority="30">
      <formula>$M359&lt;&gt;""</formula>
    </cfRule>
  </conditionalFormatting>
  <conditionalFormatting sqref="Q356">
    <cfRule type="expression" dxfId="28" priority="29">
      <formula>$P356&lt;&gt;""</formula>
    </cfRule>
  </conditionalFormatting>
  <conditionalFormatting sqref="Q357">
    <cfRule type="expression" dxfId="27" priority="28">
      <formula>$P357&lt;&gt;""</formula>
    </cfRule>
  </conditionalFormatting>
  <conditionalFormatting sqref="Q358">
    <cfRule type="expression" dxfId="26" priority="27">
      <formula>$P358&lt;&gt;""</formula>
    </cfRule>
  </conditionalFormatting>
  <conditionalFormatting sqref="Q359">
    <cfRule type="expression" dxfId="25" priority="26">
      <formula>$P359&lt;&gt;""</formula>
    </cfRule>
  </conditionalFormatting>
  <conditionalFormatting sqref="Q360">
    <cfRule type="expression" dxfId="24" priority="25">
      <formula>$P360&lt;&gt;""</formula>
    </cfRule>
  </conditionalFormatting>
  <conditionalFormatting sqref="F365">
    <cfRule type="expression" dxfId="23" priority="24">
      <formula>$E365&lt;&gt;""</formula>
    </cfRule>
  </conditionalFormatting>
  <conditionalFormatting sqref="F366">
    <cfRule type="expression" dxfId="22" priority="23">
      <formula>$E366&lt;&gt;""</formula>
    </cfRule>
  </conditionalFormatting>
  <conditionalFormatting sqref="F367">
    <cfRule type="expression" dxfId="21" priority="22">
      <formula>$E367&lt;&gt;""</formula>
    </cfRule>
  </conditionalFormatting>
  <conditionalFormatting sqref="F364">
    <cfRule type="expression" dxfId="20" priority="21">
      <formula>$E364&lt;&gt;""</formula>
    </cfRule>
  </conditionalFormatting>
  <conditionalFormatting sqref="F363">
    <cfRule type="expression" dxfId="19" priority="20">
      <formula>$E363&lt;&gt;""</formula>
    </cfRule>
  </conditionalFormatting>
  <conditionalFormatting sqref="H363">
    <cfRule type="expression" dxfId="18" priority="19">
      <formula>$G363&lt;&gt;""</formula>
    </cfRule>
  </conditionalFormatting>
  <conditionalFormatting sqref="H364">
    <cfRule type="expression" dxfId="17" priority="18">
      <formula>$G364&lt;&gt;""</formula>
    </cfRule>
  </conditionalFormatting>
  <conditionalFormatting sqref="H365">
    <cfRule type="expression" dxfId="16" priority="17">
      <formula>$G365&lt;&gt;""</formula>
    </cfRule>
  </conditionalFormatting>
  <conditionalFormatting sqref="H366">
    <cfRule type="expression" dxfId="15" priority="16">
      <formula>$G366&lt;&gt;""</formula>
    </cfRule>
  </conditionalFormatting>
  <conditionalFormatting sqref="H367">
    <cfRule type="expression" dxfId="14" priority="15">
      <formula>$G367&lt;&gt;""</formula>
    </cfRule>
  </conditionalFormatting>
  <conditionalFormatting sqref="K363">
    <cfRule type="expression" dxfId="13" priority="14">
      <formula>$J363&lt;&gt;""</formula>
    </cfRule>
  </conditionalFormatting>
  <conditionalFormatting sqref="K364">
    <cfRule type="expression" dxfId="12" priority="13">
      <formula>$J364&lt;&gt;""</formula>
    </cfRule>
  </conditionalFormatting>
  <conditionalFormatting sqref="K365">
    <cfRule type="expression" dxfId="11" priority="12">
      <formula>$J365&lt;&gt;""</formula>
    </cfRule>
  </conditionalFormatting>
  <conditionalFormatting sqref="K366">
    <cfRule type="expression" dxfId="10" priority="11">
      <formula>$J366&lt;&gt;""</formula>
    </cfRule>
  </conditionalFormatting>
  <conditionalFormatting sqref="K367">
    <cfRule type="expression" dxfId="9" priority="10">
      <formula>$J367&lt;&gt;""</formula>
    </cfRule>
  </conditionalFormatting>
  <conditionalFormatting sqref="N363">
    <cfRule type="expression" dxfId="8" priority="9">
      <formula>$M363&lt;&gt;""</formula>
    </cfRule>
  </conditionalFormatting>
  <conditionalFormatting sqref="N364">
    <cfRule type="expression" dxfId="7" priority="8">
      <formula>$M364&lt;&gt;""</formula>
    </cfRule>
  </conditionalFormatting>
  <conditionalFormatting sqref="N365">
    <cfRule type="expression" dxfId="6" priority="7">
      <formula>$M365&lt;&gt;""</formula>
    </cfRule>
  </conditionalFormatting>
  <conditionalFormatting sqref="N366">
    <cfRule type="expression" dxfId="5" priority="6">
      <formula>$M366&lt;&gt;""</formula>
    </cfRule>
  </conditionalFormatting>
  <conditionalFormatting sqref="Q363">
    <cfRule type="expression" dxfId="4" priority="5">
      <formula>$P363&lt;&gt;""</formula>
    </cfRule>
  </conditionalFormatting>
  <conditionalFormatting sqref="Q364">
    <cfRule type="expression" dxfId="3" priority="4">
      <formula>$P364&lt;&gt;""</formula>
    </cfRule>
  </conditionalFormatting>
  <conditionalFormatting sqref="Q365">
    <cfRule type="expression" dxfId="2" priority="3">
      <formula>$P365&lt;&gt;""</formula>
    </cfRule>
  </conditionalFormatting>
  <conditionalFormatting sqref="Q366">
    <cfRule type="expression" dxfId="1" priority="2">
      <formula>$P366&lt;&gt;""</formula>
    </cfRule>
  </conditionalFormatting>
  <conditionalFormatting sqref="Q367">
    <cfRule type="expression" dxfId="0" priority="1">
      <formula>$P367&lt;&gt;""</formula>
    </cfRule>
  </conditionalFormatting>
  <dataValidations count="19">
    <dataValidation type="list" allowBlank="1" showInputMessage="1" showErrorMessage="1" sqref="D20 D27 D34 D41 D48 D55 D62 D69 D76 D83 D90 D97 D104 D111 D118 D125 D132 D139 D146 D153 D160 D167 D174 D181 D188 D195 D202 D209 D216 D223 D230 D237 D244 D251 D258 D265 D272 D279 D286 D293 D300 D307 D314 D321 D328 D335 D342 D349 D356 D363" xr:uid="{DA8689DB-0087-4527-85DF-F52ECC0C2C8E}">
      <formula1>tbl_Type</formula1>
    </dataValidation>
    <dataValidation type="list" allowBlank="1" showInputMessage="1" showErrorMessage="1" sqref="H20 N12 H27 H34 H41 H48 H55 H62 H69 H76 H83 H90 H97 H104 H111 H118 H125 H132 H139 H146 H153 H160 H167 H174 H181 H188 H195 H202 H209 H216 H223 H230 H237 H244 H251 H258 H265 H272 H279 H286 H293 H300 H307 H314 H321 H328 H335 H342 H349 H356 H363" xr:uid="{B7862A41-CF25-4A52-9C68-50CC5A75C662}">
      <formula1>Material</formula1>
    </dataValidation>
    <dataValidation type="list" allowBlank="1" showInputMessage="1" showErrorMessage="1" sqref="C20 C27 C34 C41 C48 C55 C62 C69 C76 C83 C90 C97 C104 C111 C118 C125 C132 C139 C146 C153 C160 C167 C174 C181 C188 C195 C202 C209 C216 C223 C230 C237 C244 C251 C258 C265 C272 C279 C286 C293 C300 C307 C314 C321 C328 C335 C342 C349 C356 C363" xr:uid="{922F9F83-E94B-42D1-8FE8-0DF5D12229FF}">
      <formula1>Type</formula1>
    </dataValidation>
    <dataValidation type="list" allowBlank="1" showInputMessage="1" showErrorMessage="1" sqref="F22 F29 F36 F43 F50 F57 F64 F71 F78 F85 F92 F99 F106 F113 F120 F127 F134 F141 F148 F155 F162 F169 F176 F183 F190 F197 F204 F211 F218 F225 F232 F239 F246 F253 F260 F267 F274 F281 F288 F295 F302 F309 F316 F323 F330 F337 F344 F351 F358 F365" xr:uid="{96794BF2-D98E-4172-93F9-142654F0A817}">
      <formula1>INDIRECT(SUBSTITUTE($E22," ","_"))</formula1>
    </dataValidation>
    <dataValidation type="list" allowBlank="1" showInputMessage="1" showErrorMessage="1" sqref="H21:H22 H28:H29 H35:H36 H42:H43 H49:H50 H56:H57 H63:H64 H70:H71 H77:H78 H84:H85 H91:H92 H98:H99 H105:H106 H112:H113 H119:H120 H126:H127 H133:H134 H140:H141 H147:H148 H154:H155 H161:H162 H168:H169 H175:H176 H182:H183 H189:H190 H196:H197 H203:H204 H210:H211 H217:H218 H224:H225 H231:H232 H238:H239 H245:H246 H252:H253 H259:H260 H266:H267 H273:H274 H280:H281 H287:H288 H294:H295 H301:H302 H308:H309 H315:H316 H322:H323 H329:H330 H336:H337 H343:H344 H350:H351 H357:H358 H364:H365" xr:uid="{97BB448B-755E-4743-8541-8E09DC6F2B57}">
      <formula1>INDIRECT(SUBSTITUTE($G21," ","_"))</formula1>
    </dataValidation>
    <dataValidation type="list" allowBlank="1" showInputMessage="1" sqref="F20 F27 F34 F41 F48 F55 F62 F69 F76 F83 F90 F97 F104 F111 F118 F125 F132 F139 F146 F153 F160 F167 F174 F181 F188 F195 F202 F209 F216 F223 F230 F237 F244 F251 F258 F265 F272 F279 F286 F293 F300 F307 F314 F321 F328 F335 F342 F349 F356 F363" xr:uid="{B138F579-8BA9-4D2C-9025-CDF8355E5D2F}">
      <formula1>INDIRECT(SUBSTITUTE($C20," ","_"))</formula1>
    </dataValidation>
    <dataValidation type="list" allowBlank="1" showInputMessage="1" showErrorMessage="1" sqref="F23 F30 F37 F44 F51 F58 F65 F72 F79 F86 F93 F100 F107 F114 F121 F128 F135 F142 F149 F156 F163 F170 F177 F184 F191 F198 F205 F212 F219 F226 F233 F240 F247 F254 F261 F268 F275 F282 F289 F296 F303 F310 F317 F324 F331 F338 F345 F352 F359 F366" xr:uid="{E3671319-AB62-47B0-9BF1-448976438498}">
      <formula1>INDIRECT(SUBSTITUTE($C20 &amp; " " &amp; $E23," ","_"))</formula1>
    </dataValidation>
    <dataValidation type="list" allowBlank="1" showInputMessage="1" showErrorMessage="1" sqref="K8 G15" xr:uid="{22432DC7-7699-42E2-BD29-255C6D89ED6C}">
      <formula1>State</formula1>
    </dataValidation>
    <dataValidation type="list" allowBlank="1" showInputMessage="1" sqref="K20 K27 K34 K41 K48 K55 K62 K69 K76 K83 K90 K97 K104 K111 K118 K125 K132 K139 K146 K153 K160 K167 K174 K181 K188 K195 K202 K209 K216 K223 K230 K237 K244 K251 K258 K265 K272 K279 K286 K293 K300 K307 K314 K321 K328 K335 K342 K349 K356 K363" xr:uid="{2B71C11D-429C-42CC-BE1E-5058E7F71CE8}">
      <formula1>INDIRECT(_xlfn.IFS($C20="Doors",SUBSTITUTE($J20," ","_"),$C20="Drawers",SUBSTITUTE($C20 &amp; " " &amp; $J20," ","_"),$C20="Split Panels",SUBSTITUTE($J20," ","_"),$C20="Flat Panels",SUBSTITUTE($J20," ","_")))</formula1>
    </dataValidation>
    <dataValidation type="list" allowBlank="1" showInputMessage="1" showErrorMessage="1" sqref="K21 K28 K35 K42 K49 K56 K63 K70 K77 K84 K91 K98 K105 K112 K119 K126 K133 K140 K147 K154 K161 K168 K175 K182 K189 K196 K203 K210 K217 K224 K231 K238 K245 K252 K259 K266 K273 K280 K287 K294 K301 K308 K315 K322 K329 K336 K343 K350 K357 K364" xr:uid="{B5FE067C-4462-47ED-8DD3-E1EE3CB25A59}">
      <formula1>INDIRECT(_xlfn.IFS($C20="Doors",SUBSTITUTE("Hinge Drill " &amp; $J21," ","_"),$C20="Drawers",SUBSTITUTE($C20 &amp; " " &amp; LEFT(J21,6)," ","_"),$C20="Split Panels",SUBSTITUTE("Hinge " &amp; $J21," ","_")))</formula1>
    </dataValidation>
    <dataValidation type="list" allowBlank="1" showInputMessage="1" sqref="K22 K29 K36 K43 K50 K57 K64 K71 K78 K85 K92 K99 K106 K113 K120 K127 K134 K141 K148 K155 K162 K169 K176 K183 K190 K197 K204 K211 K218 K225 K232 K239 K246 K253 K260 K267 K274 K281 K288 K295 K302 K309 K316 K323 K330 K337 K344 K351 K358 K365" xr:uid="{BEBA987F-39A5-41BD-9945-E0C65907C24A}">
      <formula1>INDIRECT(SUBSTITUTE($C20 &amp; " " &amp; LEFT(J22,6)," ","_"))</formula1>
    </dataValidation>
    <dataValidation type="list" allowBlank="1" showInputMessage="1" sqref="K23 K30 K37 K44 K51 K58 K65 K72 K79 K86 K93 K100 K107 K114 K121 K128 K135 K142 K149 K156 K163 K170 K177 K184 K191 K198 K205 K212 K219 K226 K233 K240 K247 K254 K261 K268 K275 K282 K289 K296 K303 K310 K317 K324 K331 K338 K345 K352 K359 K366" xr:uid="{A4D4D127-24DE-4390-8CB2-7C5E8A0F1E6C}">
      <formula1>INDIRECT(SUBSTITUTE($C20 &amp; " " &amp; LEFT(J23,6)," ","_"))</formula1>
    </dataValidation>
    <dataValidation type="list" allowBlank="1" showInputMessage="1" sqref="F21 F28 F35 F42 F49 F56 F63 F70 F77 F84 F91 F98 F105 F112 F119 F126 F133 F140 F147 F154 F161 F168 F175 F182 F189 F196 F203 F210 F217 F224 F231 F238 F245 F252 F259 F266 F273 F280 F287 F294 F301 F308 F315 F322 F329 F336 F343 F350 F357 F364" xr:uid="{879C5F74-2FD5-4D25-A5E9-E70806A875ED}">
      <formula1>INDIRECT(SUBSTITUTE($E21," ","_"))</formula1>
    </dataValidation>
    <dataValidation type="list" allowBlank="1" showInputMessage="1" sqref="H24 H31 H38 H45 H52 H59 H66 H73 H80 H87 H94 H101 H108 H115 H122 H129 H136 H143 H150 H157 H164 H171 H178 H185 H192 H199 H206 H213 H220 H227 H234 H241 H248 H255 H262 H269 H276 H283 H290 H297 H304 H311 H318 H325 H332 H339 H346 H353 H360 H367" xr:uid="{FAED713C-2B9E-4E37-9E96-58C20BFD78C8}">
      <formula1>INDIRECT(SUBSTITUTE($G24," ","_"))</formula1>
    </dataValidation>
    <dataValidation type="list" allowBlank="1" showInputMessage="1" sqref="K24 K31 K38 K45 K52 K59 K66 K73 K80 K87 K94 K101 K108 K115 K122 K129 K136 K143 K150 K157 K164 K171 K178 K185 K192 K199 K206 K213 K220 K227 K234 K241 K248 K255 K262 K269 K276 K283 K290 K297 K304 K311 K318 K325 K332 K339 K346 K353 K360 K367" xr:uid="{3CBA7263-2FF7-4D7F-B3F0-8D6CA3D8E685}">
      <formula1>INDIRECT(SUBSTITUTE($C20 &amp; " " &amp; LEFT(J24,6)," ","_"))</formula1>
    </dataValidation>
    <dataValidation type="list" allowBlank="1" showInputMessage="1" showErrorMessage="1" sqref="K12" xr:uid="{F2D79919-0286-41BC-B9CB-829D8ACCCCD7}">
      <formula1>Drawers</formula1>
    </dataValidation>
    <dataValidation type="list" allowBlank="1" showInputMessage="1" showErrorMessage="1" sqref="K13" xr:uid="{CC04E6A7-737E-49CB-A542-F8EB4F2A6A27}">
      <formula1>Gloss_Level</formula1>
    </dataValidation>
    <dataValidation type="list" allowBlank="1" showInputMessage="1" showErrorMessage="1" sqref="N13" xr:uid="{783499C1-3264-4042-AD10-C61C71F42810}">
      <formula1>Edge_detail</formula1>
    </dataValidation>
    <dataValidation type="list" allowBlank="1" showInputMessage="1" showErrorMessage="1" sqref="S12" xr:uid="{CAA4B0DA-1519-4626-8251-4A25BE3A0F86}">
      <formula1>Finger_pull</formula1>
    </dataValidation>
  </dataValidations>
  <pageMargins left="0.7" right="0.7" top="0.75" bottom="0.75" header="0.3" footer="0.3"/>
  <pageSetup paperSize="9" scale="68"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ShowPaintOption">
                <anchor moveWithCells="1">
                  <from>
                    <xdr:col>19</xdr:col>
                    <xdr:colOff>219075</xdr:colOff>
                    <xdr:row>6</xdr:row>
                    <xdr:rowOff>85725</xdr:rowOff>
                  </from>
                  <to>
                    <xdr:col>21</xdr:col>
                    <xdr:colOff>581025</xdr:colOff>
                    <xdr:row>9</xdr:row>
                    <xdr:rowOff>85725</xdr:rowOff>
                  </to>
                </anchor>
              </controlPr>
            </control>
          </mc:Choice>
        </mc:AlternateContent>
        <mc:AlternateContent xmlns:mc="http://schemas.openxmlformats.org/markup-compatibility/2006">
          <mc:Choice Requires="x14">
            <control shapeId="1028" r:id="rId5" name="Button 4">
              <controlPr defaultSize="0" print="0" autoFill="0" autoPict="0" macro="[0]!ShowPanelExample">
                <anchor moveWithCells="1">
                  <from>
                    <xdr:col>19</xdr:col>
                    <xdr:colOff>228600</xdr:colOff>
                    <xdr:row>2</xdr:row>
                    <xdr:rowOff>57150</xdr:rowOff>
                  </from>
                  <to>
                    <xdr:col>21</xdr:col>
                    <xdr:colOff>581025</xdr:colOff>
                    <xdr:row>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479C-5CA4-4DFA-AAA5-D4F5A9C294F3}">
  <sheetPr codeName="Sheet3"/>
  <dimension ref="A1:AC132"/>
  <sheetViews>
    <sheetView topLeftCell="C1" workbookViewId="0">
      <selection activeCell="P28" sqref="P28"/>
    </sheetView>
  </sheetViews>
  <sheetFormatPr defaultRowHeight="15" x14ac:dyDescent="0.25"/>
  <cols>
    <col min="1" max="1" width="11.28515625" style="2" bestFit="1" customWidth="1"/>
    <col min="2" max="2" width="8.140625" style="2" bestFit="1" customWidth="1"/>
    <col min="3" max="4" width="10.5703125" style="2" bestFit="1" customWidth="1"/>
    <col min="5" max="5" width="11.28515625" style="2" bestFit="1" customWidth="1"/>
    <col min="6" max="6" width="1.7109375" style="2" customWidth="1"/>
    <col min="7" max="7" width="10.5703125" style="2" bestFit="1" customWidth="1"/>
    <col min="8" max="8" width="1.7109375" style="2" customWidth="1"/>
    <col min="9" max="9" width="8.5703125" style="2" bestFit="1" customWidth="1"/>
    <col min="10" max="10" width="13.42578125" style="2" bestFit="1" customWidth="1"/>
    <col min="11" max="11" width="10.42578125" style="2" bestFit="1" customWidth="1"/>
    <col min="12" max="12" width="9.85546875" bestFit="1" customWidth="1"/>
    <col min="13" max="13" width="1.5703125" customWidth="1"/>
    <col min="15" max="15" width="1.42578125" customWidth="1"/>
    <col min="16" max="16" width="16" bestFit="1" customWidth="1"/>
    <col min="17" max="17" width="17.85546875" bestFit="1" customWidth="1"/>
    <col min="18" max="18" width="18.28515625" bestFit="1" customWidth="1"/>
    <col min="19" max="19" width="1.7109375" customWidth="1"/>
    <col min="20" max="20" width="25" bestFit="1" customWidth="1"/>
    <col min="21" max="21" width="30" bestFit="1" customWidth="1"/>
    <col min="22" max="22" width="1.28515625" customWidth="1"/>
    <col min="23" max="23" width="26.28515625" bestFit="1" customWidth="1"/>
    <col min="24" max="24" width="12.5703125" bestFit="1" customWidth="1"/>
    <col min="25" max="25" width="19.5703125" bestFit="1" customWidth="1"/>
    <col min="26" max="26" width="1.28515625" customWidth="1"/>
    <col min="27" max="27" width="21.140625" bestFit="1" customWidth="1"/>
    <col min="28" max="28" width="12" bestFit="1" customWidth="1"/>
  </cols>
  <sheetData>
    <row r="1" spans="1:29" s="1" customFormat="1" x14ac:dyDescent="0.25">
      <c r="A1" s="8" t="s">
        <v>37</v>
      </c>
      <c r="B1" s="8" t="s">
        <v>22</v>
      </c>
      <c r="C1" s="8" t="s">
        <v>23</v>
      </c>
      <c r="D1" s="8" t="s">
        <v>12</v>
      </c>
      <c r="E1" s="8" t="s">
        <v>24</v>
      </c>
      <c r="F1" s="8"/>
      <c r="G1" s="8" t="s">
        <v>46</v>
      </c>
      <c r="H1" s="8"/>
      <c r="I1" s="8" t="s">
        <v>25</v>
      </c>
      <c r="J1" s="8" t="s">
        <v>54</v>
      </c>
      <c r="K1" s="8" t="s">
        <v>53</v>
      </c>
      <c r="L1" s="1" t="s">
        <v>32</v>
      </c>
      <c r="N1" s="1" t="s">
        <v>31</v>
      </c>
      <c r="P1" s="1" t="s">
        <v>33</v>
      </c>
      <c r="Q1" s="1" t="s">
        <v>100</v>
      </c>
      <c r="R1" s="1" t="s">
        <v>92</v>
      </c>
      <c r="T1" s="1" t="s">
        <v>63</v>
      </c>
      <c r="U1" s="1" t="s">
        <v>64</v>
      </c>
      <c r="W1" s="1" t="s">
        <v>62</v>
      </c>
      <c r="X1" s="1" t="s">
        <v>65</v>
      </c>
      <c r="Y1" s="1" t="s">
        <v>75</v>
      </c>
      <c r="AA1" s="1" t="s">
        <v>72</v>
      </c>
      <c r="AB1" s="1" t="s">
        <v>93</v>
      </c>
      <c r="AC1" s="1" t="s">
        <v>107</v>
      </c>
    </row>
    <row r="2" spans="1:29" x14ac:dyDescent="0.25">
      <c r="A2" s="2" t="s">
        <v>72</v>
      </c>
      <c r="B2" s="2" t="s">
        <v>0</v>
      </c>
      <c r="C2" s="2" t="s">
        <v>0</v>
      </c>
      <c r="D2" s="2" t="s">
        <v>0</v>
      </c>
      <c r="E2" s="2" t="s">
        <v>0</v>
      </c>
      <c r="G2" s="2" t="s">
        <v>13</v>
      </c>
      <c r="I2" s="2">
        <v>18</v>
      </c>
      <c r="J2" s="2" t="s">
        <v>47</v>
      </c>
      <c r="K2" s="2" t="s">
        <v>26</v>
      </c>
      <c r="L2" t="b">
        <v>1</v>
      </c>
      <c r="P2" t="s">
        <v>113</v>
      </c>
      <c r="Q2" t="s">
        <v>34</v>
      </c>
      <c r="R2" t="s">
        <v>19</v>
      </c>
      <c r="T2" s="7" t="s">
        <v>55</v>
      </c>
      <c r="U2" s="7" t="s">
        <v>58</v>
      </c>
      <c r="W2" s="7" t="s">
        <v>60</v>
      </c>
      <c r="X2" s="7" t="s">
        <v>66</v>
      </c>
      <c r="Y2" s="7" t="s">
        <v>76</v>
      </c>
      <c r="AA2" s="7" t="s">
        <v>105</v>
      </c>
      <c r="AB2" t="s">
        <v>94</v>
      </c>
      <c r="AC2">
        <v>1</v>
      </c>
    </row>
    <row r="3" spans="1:29" x14ac:dyDescent="0.25">
      <c r="A3" s="2" t="s">
        <v>22</v>
      </c>
      <c r="B3" s="2" t="s">
        <v>1</v>
      </c>
      <c r="C3" s="2" t="s">
        <v>1</v>
      </c>
      <c r="D3" s="2" t="s">
        <v>1</v>
      </c>
      <c r="E3" s="2" t="s">
        <v>1</v>
      </c>
      <c r="G3" s="2" t="s">
        <v>14</v>
      </c>
      <c r="I3" s="2">
        <v>21</v>
      </c>
      <c r="J3" s="2" t="s">
        <v>48</v>
      </c>
      <c r="K3" s="2" t="s">
        <v>27</v>
      </c>
      <c r="P3" t="s">
        <v>115</v>
      </c>
      <c r="Q3" t="s">
        <v>35</v>
      </c>
      <c r="R3" t="s">
        <v>20</v>
      </c>
      <c r="T3" s="7" t="s">
        <v>56</v>
      </c>
      <c r="U3" s="7" t="s">
        <v>59</v>
      </c>
      <c r="W3" s="7" t="s">
        <v>61</v>
      </c>
      <c r="X3" s="7" t="s">
        <v>67</v>
      </c>
      <c r="Y3" s="7" t="s">
        <v>77</v>
      </c>
      <c r="AA3" s="9" t="s">
        <v>106</v>
      </c>
      <c r="AB3" t="s">
        <v>95</v>
      </c>
      <c r="AC3">
        <v>2</v>
      </c>
    </row>
    <row r="4" spans="1:29" x14ac:dyDescent="0.25">
      <c r="A4" s="2" t="s">
        <v>23</v>
      </c>
      <c r="B4" s="2" t="s">
        <v>2</v>
      </c>
      <c r="C4" s="2" t="s">
        <v>2</v>
      </c>
      <c r="D4" s="2" t="s">
        <v>2</v>
      </c>
      <c r="E4" s="2" t="s">
        <v>2</v>
      </c>
      <c r="G4" s="2" t="s">
        <v>15</v>
      </c>
      <c r="I4" s="2">
        <v>25</v>
      </c>
      <c r="J4" s="2" t="s">
        <v>49</v>
      </c>
      <c r="K4" s="2" t="s">
        <v>30</v>
      </c>
      <c r="P4" t="s">
        <v>117</v>
      </c>
      <c r="Q4" t="s">
        <v>36</v>
      </c>
      <c r="R4" t="s">
        <v>21</v>
      </c>
      <c r="T4" s="7" t="s">
        <v>57</v>
      </c>
      <c r="X4" t="s">
        <v>68</v>
      </c>
      <c r="Y4" s="7" t="s">
        <v>78</v>
      </c>
      <c r="AB4" t="s">
        <v>96</v>
      </c>
      <c r="AC4">
        <v>3</v>
      </c>
    </row>
    <row r="5" spans="1:29" x14ac:dyDescent="0.25">
      <c r="A5" s="2" t="s">
        <v>12</v>
      </c>
      <c r="B5" s="2" t="s">
        <v>3</v>
      </c>
      <c r="C5" s="2" t="s">
        <v>3</v>
      </c>
      <c r="D5" s="2" t="s">
        <v>3</v>
      </c>
      <c r="E5" s="2" t="s">
        <v>3</v>
      </c>
      <c r="G5" s="2" t="s">
        <v>16</v>
      </c>
      <c r="J5" s="2" t="s">
        <v>110</v>
      </c>
      <c r="K5" s="2" t="s">
        <v>28</v>
      </c>
      <c r="P5" t="s">
        <v>132</v>
      </c>
      <c r="Y5" s="7" t="s">
        <v>79</v>
      </c>
      <c r="AB5" t="s">
        <v>97</v>
      </c>
      <c r="AC5">
        <v>4</v>
      </c>
    </row>
    <row r="6" spans="1:29" x14ac:dyDescent="0.25">
      <c r="A6" s="2" t="s">
        <v>104</v>
      </c>
      <c r="B6" s="2" t="s">
        <v>4</v>
      </c>
      <c r="C6" s="2" t="s">
        <v>4</v>
      </c>
      <c r="D6" s="2" t="s">
        <v>4</v>
      </c>
      <c r="E6" s="2" t="s">
        <v>4</v>
      </c>
      <c r="G6" s="2" t="s">
        <v>17</v>
      </c>
      <c r="J6" s="2" t="s">
        <v>50</v>
      </c>
      <c r="K6" s="2" t="s">
        <v>29</v>
      </c>
      <c r="P6" t="s">
        <v>133</v>
      </c>
      <c r="Y6" s="7" t="s">
        <v>80</v>
      </c>
      <c r="AB6" t="s">
        <v>98</v>
      </c>
    </row>
    <row r="7" spans="1:29" x14ac:dyDescent="0.25">
      <c r="A7" s="2" t="s">
        <v>24</v>
      </c>
      <c r="B7" s="2" t="s">
        <v>5</v>
      </c>
      <c r="C7" s="2" t="s">
        <v>5</v>
      </c>
      <c r="D7" s="2" t="s">
        <v>52</v>
      </c>
      <c r="E7" s="2" t="s">
        <v>5</v>
      </c>
      <c r="G7" s="2" t="s">
        <v>18</v>
      </c>
      <c r="J7" s="2" t="s">
        <v>51</v>
      </c>
      <c r="P7" t="s">
        <v>123</v>
      </c>
      <c r="Y7" s="7" t="s">
        <v>81</v>
      </c>
      <c r="AB7" t="s">
        <v>99</v>
      </c>
    </row>
    <row r="8" spans="1:29" x14ac:dyDescent="0.25">
      <c r="B8" s="2" t="s">
        <v>6</v>
      </c>
      <c r="C8" s="2" t="s">
        <v>6</v>
      </c>
      <c r="E8" s="2" t="s">
        <v>6</v>
      </c>
      <c r="J8" s="2" t="s">
        <v>53</v>
      </c>
      <c r="P8" t="s">
        <v>125</v>
      </c>
    </row>
    <row r="9" spans="1:29" x14ac:dyDescent="0.25">
      <c r="B9" s="2" t="s">
        <v>7</v>
      </c>
      <c r="C9" s="2" t="s">
        <v>7</v>
      </c>
      <c r="E9" s="2" t="s">
        <v>7</v>
      </c>
      <c r="P9" t="s">
        <v>127</v>
      </c>
      <c r="R9" s="7" t="s">
        <v>69</v>
      </c>
    </row>
    <row r="10" spans="1:29" x14ac:dyDescent="0.25">
      <c r="B10" s="2" t="s">
        <v>8</v>
      </c>
      <c r="C10" s="2" t="s">
        <v>8</v>
      </c>
      <c r="E10" s="2" t="s">
        <v>8</v>
      </c>
      <c r="R10" s="7" t="s">
        <v>70</v>
      </c>
    </row>
    <row r="11" spans="1:29" x14ac:dyDescent="0.25">
      <c r="B11" s="2" t="s">
        <v>9</v>
      </c>
      <c r="C11" s="2" t="s">
        <v>9</v>
      </c>
      <c r="E11" s="2" t="s">
        <v>9</v>
      </c>
      <c r="R11" s="7" t="s">
        <v>71</v>
      </c>
    </row>
    <row r="12" spans="1:29" x14ac:dyDescent="0.25">
      <c r="B12" s="2" t="s">
        <v>10</v>
      </c>
      <c r="C12" s="2" t="s">
        <v>10</v>
      </c>
      <c r="E12" s="2" t="s">
        <v>10</v>
      </c>
    </row>
    <row r="13" spans="1:29" x14ac:dyDescent="0.25">
      <c r="B13" s="2" t="s">
        <v>11</v>
      </c>
      <c r="C13" s="2" t="s">
        <v>11</v>
      </c>
      <c r="E13" s="2" t="s">
        <v>11</v>
      </c>
    </row>
    <row r="14" spans="1:29" x14ac:dyDescent="0.25">
      <c r="B14" s="2" t="s">
        <v>52</v>
      </c>
      <c r="C14" s="2" t="s">
        <v>52</v>
      </c>
      <c r="P14" t="s">
        <v>113</v>
      </c>
      <c r="Q14" t="s">
        <v>114</v>
      </c>
    </row>
    <row r="15" spans="1:29" x14ac:dyDescent="0.25">
      <c r="P15" t="s">
        <v>115</v>
      </c>
      <c r="Q15" t="s">
        <v>116</v>
      </c>
    </row>
    <row r="16" spans="1:29" x14ac:dyDescent="0.25">
      <c r="P16" t="s">
        <v>117</v>
      </c>
      <c r="Q16" t="s">
        <v>118</v>
      </c>
    </row>
    <row r="17" spans="1:17" x14ac:dyDescent="0.25">
      <c r="P17" t="s">
        <v>119</v>
      </c>
      <c r="Q17" t="s">
        <v>120</v>
      </c>
    </row>
    <row r="18" spans="1:17" x14ac:dyDescent="0.25">
      <c r="P18" t="s">
        <v>121</v>
      </c>
      <c r="Q18" t="s">
        <v>122</v>
      </c>
    </row>
    <row r="19" spans="1:17" x14ac:dyDescent="0.25">
      <c r="P19" t="s">
        <v>123</v>
      </c>
      <c r="Q19" t="s">
        <v>124</v>
      </c>
    </row>
    <row r="20" spans="1:17" x14ac:dyDescent="0.25">
      <c r="P20" t="s">
        <v>125</v>
      </c>
      <c r="Q20" t="s">
        <v>126</v>
      </c>
    </row>
    <row r="21" spans="1:17" x14ac:dyDescent="0.25">
      <c r="P21" t="s">
        <v>127</v>
      </c>
      <c r="Q21" t="s">
        <v>128</v>
      </c>
    </row>
    <row r="25" spans="1:17" x14ac:dyDescent="0.25">
      <c r="A25" s="2" t="s">
        <v>44</v>
      </c>
    </row>
    <row r="26" spans="1:17" x14ac:dyDescent="0.25">
      <c r="A26" s="2" t="s">
        <v>86</v>
      </c>
    </row>
    <row r="27" spans="1:17" x14ac:dyDescent="0.25">
      <c r="A27" s="2" t="s">
        <v>84</v>
      </c>
    </row>
    <row r="28" spans="1:17" s="2" customFormat="1" x14ac:dyDescent="0.25">
      <c r="A28" s="2" t="s">
        <v>91</v>
      </c>
    </row>
    <row r="29" spans="1:17" x14ac:dyDescent="0.25">
      <c r="A29" s="2" t="s">
        <v>88</v>
      </c>
    </row>
    <row r="30" spans="1:17" x14ac:dyDescent="0.25">
      <c r="A30" s="2" t="s">
        <v>89</v>
      </c>
    </row>
    <row r="31" spans="1:17" x14ac:dyDescent="0.25">
      <c r="A31" s="2" t="s">
        <v>85</v>
      </c>
    </row>
    <row r="32" spans="1:17" x14ac:dyDescent="0.25">
      <c r="A32" s="2" t="s">
        <v>87</v>
      </c>
    </row>
    <row r="33" spans="1:1" x14ac:dyDescent="0.25">
      <c r="A33" s="2" t="s">
        <v>90</v>
      </c>
    </row>
    <row r="59" s="2" customFormat="1" x14ac:dyDescent="0.25"/>
    <row r="132" s="2" customFormat="1" x14ac:dyDescent="0.25"/>
  </sheetData>
  <sortState xmlns:xlrd2="http://schemas.microsoft.com/office/spreadsheetml/2017/richdata2" ref="A2:A7">
    <sortCondition ref="A2:A7"/>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Order_Form</vt:lpstr>
      <vt:lpstr>Data Sheet</vt:lpstr>
      <vt:lpstr>Capping</vt:lpstr>
      <vt:lpstr>Doors</vt:lpstr>
      <vt:lpstr>Doors_Type</vt:lpstr>
      <vt:lpstr>Drawers</vt:lpstr>
      <vt:lpstr>Drawers_Configuration</vt:lpstr>
      <vt:lpstr>Drawers_No</vt:lpstr>
      <vt:lpstr>Drawers_Runner</vt:lpstr>
      <vt:lpstr>Edge_detail</vt:lpstr>
      <vt:lpstr>End_Panel</vt:lpstr>
      <vt:lpstr>Finger_pull</vt:lpstr>
      <vt:lpstr>Flat_Panels</vt:lpstr>
      <vt:lpstr>Gloss_Level</vt:lpstr>
      <vt:lpstr>Hinge_Drill_Reference</vt:lpstr>
      <vt:lpstr>Hinge_Drill_Type</vt:lpstr>
      <vt:lpstr>Hinge_Type</vt:lpstr>
      <vt:lpstr>Material</vt:lpstr>
      <vt:lpstr>Paint_Option</vt:lpstr>
      <vt:lpstr>Split_Panels</vt:lpstr>
      <vt:lpstr>Split_Panels_Measurement</vt:lpstr>
      <vt:lpstr>Split_Panels_Type</vt:lpstr>
      <vt:lpstr>State</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Fooks | Furnware Group</dc:creator>
  <cp:lastModifiedBy>Denis Lam</cp:lastModifiedBy>
  <cp:lastPrinted>2020-09-30T06:30:44Z</cp:lastPrinted>
  <dcterms:created xsi:type="dcterms:W3CDTF">2020-08-24T02:09:42Z</dcterms:created>
  <dcterms:modified xsi:type="dcterms:W3CDTF">2020-09-30T08:13:20Z</dcterms:modified>
</cp:coreProperties>
</file>