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arry Simpson\Downloads\"/>
    </mc:Choice>
  </mc:AlternateContent>
  <xr:revisionPtr revIDLastSave="0" documentId="13_ncr:1_{81539390-D3CF-4530-8BBA-6635F4CBB15C}" xr6:coauthVersionLast="47" xr6:coauthVersionMax="47" xr10:uidLastSave="{00000000-0000-0000-0000-000000000000}"/>
  <workbookProtection workbookAlgorithmName="SHA-512" workbookHashValue="h4b1l7mziwVQPLEFgwMT1bq3dlPh086eRKdeTTinsgqFAlboThEH05x4UIsdc8OsOCnLK7pZNgY6XjHj0K84nw==" workbookSaltValue="NCqZ7p1L6LjD7AOv30CI9w==" workbookSpinCount="100000" lockStructure="1"/>
  <bookViews>
    <workbookView xWindow="-108" yWindow="-108" windowWidth="23256" windowHeight="12576" xr2:uid="{00000000-000D-0000-FFFF-FFFF00000000}"/>
  </bookViews>
  <sheets>
    <sheet name="Order Form" sheetId="2" r:id="rId1"/>
    <sheet name="Data" sheetId="1" state="hidden" r:id="rId2"/>
  </sheets>
  <definedNames>
    <definedName name="_xlnm._FilterDatabase" localSheetId="1" hidden="1">Data!$I$27:$J$51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1" l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33" i="1"/>
  <c r="F33" i="1"/>
  <c r="E34" i="1"/>
  <c r="F34" i="1"/>
  <c r="E35" i="1"/>
  <c r="F35" i="1"/>
  <c r="E36" i="1"/>
  <c r="F36" i="1"/>
  <c r="D4" i="1"/>
  <c r="A36" i="1"/>
  <c r="B36" i="1"/>
  <c r="C36" i="1"/>
  <c r="D36" i="1"/>
  <c r="G36" i="1"/>
  <c r="M9" i="1" l="1"/>
  <c r="L9" i="1" l="1"/>
  <c r="G42" i="2"/>
  <c r="D6" i="1" l="1"/>
  <c r="D5" i="1"/>
  <c r="L26" i="1" l="1"/>
  <c r="M26" i="1" s="1"/>
  <c r="A10" i="1" l="1"/>
  <c r="B10" i="1"/>
  <c r="E10" i="1" s="1"/>
  <c r="C10" i="1"/>
  <c r="F10" i="1" s="1"/>
  <c r="D10" i="1"/>
  <c r="A11" i="1"/>
  <c r="B11" i="1"/>
  <c r="E11" i="1" s="1"/>
  <c r="C11" i="1"/>
  <c r="F11" i="1" s="1"/>
  <c r="D11" i="1"/>
  <c r="A12" i="1"/>
  <c r="B12" i="1"/>
  <c r="E12" i="1" s="1"/>
  <c r="C12" i="1"/>
  <c r="F12" i="1" s="1"/>
  <c r="D12" i="1"/>
  <c r="A13" i="1"/>
  <c r="B13" i="1"/>
  <c r="E13" i="1" s="1"/>
  <c r="C13" i="1"/>
  <c r="F13" i="1" s="1"/>
  <c r="D13" i="1"/>
  <c r="A14" i="1"/>
  <c r="B14" i="1"/>
  <c r="E14" i="1" s="1"/>
  <c r="C14" i="1"/>
  <c r="F14" i="1" s="1"/>
  <c r="D14" i="1"/>
  <c r="A15" i="1"/>
  <c r="B15" i="1"/>
  <c r="E15" i="1" s="1"/>
  <c r="C15" i="1"/>
  <c r="F15" i="1" s="1"/>
  <c r="D15" i="1"/>
  <c r="A16" i="1"/>
  <c r="B16" i="1"/>
  <c r="E16" i="1" s="1"/>
  <c r="C16" i="1"/>
  <c r="F16" i="1" s="1"/>
  <c r="D16" i="1"/>
  <c r="A17" i="1"/>
  <c r="B17" i="1"/>
  <c r="E17" i="1" s="1"/>
  <c r="C17" i="1"/>
  <c r="F17" i="1" s="1"/>
  <c r="D17" i="1"/>
  <c r="A18" i="1"/>
  <c r="B18" i="1"/>
  <c r="E18" i="1" s="1"/>
  <c r="C18" i="1"/>
  <c r="F18" i="1" s="1"/>
  <c r="D18" i="1"/>
  <c r="A19" i="1"/>
  <c r="B19" i="1"/>
  <c r="C19" i="1"/>
  <c r="D19" i="1"/>
  <c r="A20" i="1"/>
  <c r="B20" i="1"/>
  <c r="C20" i="1"/>
  <c r="D20" i="1"/>
  <c r="A21" i="1"/>
  <c r="B21" i="1"/>
  <c r="C21" i="1"/>
  <c r="D21" i="1"/>
  <c r="A22" i="1"/>
  <c r="G22" i="1" s="1"/>
  <c r="G26" i="2" s="1"/>
  <c r="B22" i="1"/>
  <c r="C22" i="1"/>
  <c r="D22" i="1"/>
  <c r="A23" i="1"/>
  <c r="G23" i="1" s="1"/>
  <c r="G27" i="2" s="1"/>
  <c r="B23" i="1"/>
  <c r="C23" i="1"/>
  <c r="D23" i="1"/>
  <c r="A24" i="1"/>
  <c r="G24" i="1" s="1"/>
  <c r="G28" i="2" s="1"/>
  <c r="B24" i="1"/>
  <c r="C24" i="1"/>
  <c r="D24" i="1"/>
  <c r="A25" i="1"/>
  <c r="G25" i="1" s="1"/>
  <c r="G29" i="2" s="1"/>
  <c r="B25" i="1"/>
  <c r="C25" i="1"/>
  <c r="D25" i="1"/>
  <c r="A26" i="1"/>
  <c r="G26" i="1" s="1"/>
  <c r="G30" i="2" s="1"/>
  <c r="B26" i="1"/>
  <c r="C26" i="1"/>
  <c r="D26" i="1"/>
  <c r="A27" i="1"/>
  <c r="G27" i="1" s="1"/>
  <c r="G31" i="2" s="1"/>
  <c r="B27" i="1"/>
  <c r="C27" i="1"/>
  <c r="D27" i="1"/>
  <c r="A28" i="1"/>
  <c r="G28" i="1" s="1"/>
  <c r="G32" i="2" s="1"/>
  <c r="B28" i="1"/>
  <c r="C28" i="1"/>
  <c r="D28" i="1"/>
  <c r="A29" i="1"/>
  <c r="B29" i="1"/>
  <c r="E29" i="1" s="1"/>
  <c r="C29" i="1"/>
  <c r="F29" i="1" s="1"/>
  <c r="D29" i="1"/>
  <c r="A30" i="1"/>
  <c r="B30" i="1"/>
  <c r="E30" i="1" s="1"/>
  <c r="C30" i="1"/>
  <c r="F30" i="1" s="1"/>
  <c r="D30" i="1"/>
  <c r="A31" i="1"/>
  <c r="G31" i="1" s="1"/>
  <c r="B31" i="1"/>
  <c r="E31" i="1" s="1"/>
  <c r="C31" i="1"/>
  <c r="F31" i="1" s="1"/>
  <c r="D31" i="1"/>
  <c r="A32" i="1"/>
  <c r="B32" i="1"/>
  <c r="E32" i="1" s="1"/>
  <c r="C32" i="1"/>
  <c r="F32" i="1" s="1"/>
  <c r="D32" i="1"/>
  <c r="A33" i="1"/>
  <c r="G33" i="1" s="1"/>
  <c r="G37" i="2" s="1"/>
  <c r="B33" i="1"/>
  <c r="C33" i="1"/>
  <c r="D33" i="1"/>
  <c r="A34" i="1"/>
  <c r="G34" i="1" s="1"/>
  <c r="G38" i="2" s="1"/>
  <c r="B34" i="1"/>
  <c r="C34" i="1"/>
  <c r="D34" i="1"/>
  <c r="A35" i="1"/>
  <c r="G35" i="1" s="1"/>
  <c r="G39" i="2" s="1"/>
  <c r="B35" i="1"/>
  <c r="C35" i="1"/>
  <c r="D35" i="1"/>
  <c r="G29" i="1" l="1"/>
  <c r="G30" i="1"/>
  <c r="G32" i="1"/>
  <c r="G10" i="1"/>
  <c r="G14" i="2" s="1"/>
  <c r="G21" i="1"/>
  <c r="G25" i="2" s="1"/>
  <c r="G20" i="1"/>
  <c r="G24" i="2" s="1"/>
  <c r="G19" i="1"/>
  <c r="G23" i="2" s="1"/>
  <c r="G18" i="1"/>
  <c r="G22" i="2" s="1"/>
  <c r="G17" i="1"/>
  <c r="G21" i="2" s="1"/>
  <c r="G16" i="1"/>
  <c r="G20" i="2" s="1"/>
  <c r="G15" i="1"/>
  <c r="G19" i="2" s="1"/>
  <c r="G14" i="1"/>
  <c r="G18" i="2" s="1"/>
  <c r="G13" i="1"/>
  <c r="G17" i="2" s="1"/>
  <c r="G12" i="1"/>
  <c r="G16" i="2" s="1"/>
  <c r="G11" i="1"/>
  <c r="G15" i="2" s="1"/>
  <c r="G41" i="2" l="1"/>
  <c r="G43" i="2" l="1"/>
  <c r="G44" i="2" s="1"/>
  <c r="G45" i="2" s="1"/>
</calcChain>
</file>

<file path=xl/sharedStrings.xml><?xml version="1.0" encoding="utf-8"?>
<sst xmlns="http://schemas.openxmlformats.org/spreadsheetml/2006/main" count="85" uniqueCount="80">
  <si>
    <t>Height</t>
  </si>
  <si>
    <t>Customer</t>
  </si>
  <si>
    <t>Suburb</t>
  </si>
  <si>
    <t>State</t>
  </si>
  <si>
    <t>Postcode</t>
  </si>
  <si>
    <t>Phone</t>
  </si>
  <si>
    <t>Order Number</t>
  </si>
  <si>
    <t>Date Required</t>
  </si>
  <si>
    <t>Contact Person</t>
  </si>
  <si>
    <t>Colour</t>
  </si>
  <si>
    <t>Qty</t>
  </si>
  <si>
    <t>Width</t>
  </si>
  <si>
    <t>Notes</t>
  </si>
  <si>
    <t>Price</t>
  </si>
  <si>
    <t>Finish</t>
  </si>
  <si>
    <t>Hinge Drilling cost</t>
  </si>
  <si>
    <t>Sydney Delivery</t>
  </si>
  <si>
    <t>m2 Rate &gt;900</t>
  </si>
  <si>
    <t>M2 rate &lt;900</t>
  </si>
  <si>
    <t>Pce Rate</t>
  </si>
  <si>
    <t>Order Form</t>
  </si>
  <si>
    <t>Pricing Size</t>
  </si>
  <si>
    <t>Sizes Schedule</t>
  </si>
  <si>
    <t>Compact Laminate Cut to Size Order Form</t>
  </si>
  <si>
    <t>Job Number</t>
  </si>
  <si>
    <t>Del Address</t>
  </si>
  <si>
    <t>Delivery to Sydney Metro</t>
  </si>
  <si>
    <t>Delivery to Other Location POA</t>
  </si>
  <si>
    <t>POA</t>
  </si>
  <si>
    <t>Subtotal</t>
  </si>
  <si>
    <t>Total including Delivery</t>
  </si>
  <si>
    <t>GST</t>
  </si>
  <si>
    <t>Total including GST</t>
  </si>
  <si>
    <t>Colours</t>
  </si>
  <si>
    <t xml:space="preserve">ItemNumber </t>
  </si>
  <si>
    <t>ItemName</t>
  </si>
  <si>
    <t>Matt</t>
  </si>
  <si>
    <t>Please Select</t>
  </si>
  <si>
    <t>Not Selected</t>
  </si>
  <si>
    <t>Woodgrain</t>
  </si>
  <si>
    <t>This Job</t>
  </si>
  <si>
    <t>133 Almond Matt</t>
  </si>
  <si>
    <t>111 Artic White Matt</t>
  </si>
  <si>
    <t>464 Barrier Reef Matt</t>
  </si>
  <si>
    <t>923 Brushed Grey Matt</t>
  </si>
  <si>
    <t>279 Charcoal Matt</t>
  </si>
  <si>
    <t>275 Classic Grey Matt</t>
  </si>
  <si>
    <t>5577 Concrete Matt</t>
  </si>
  <si>
    <t>268 Evening Matt</t>
  </si>
  <si>
    <t>259 Green Apple Matt</t>
  </si>
  <si>
    <t>401 Midnight Matt</t>
  </si>
  <si>
    <t>738 Oak Matt</t>
  </si>
  <si>
    <t>113 Off White Matt</t>
  </si>
  <si>
    <t>5003 Phillipine Teak Matt</t>
  </si>
  <si>
    <t>9610 Pure Ash Matt</t>
  </si>
  <si>
    <t>5427 Refresh Oak Matt</t>
  </si>
  <si>
    <t>5353 Rosenheim Elm Matt</t>
  </si>
  <si>
    <t>291 Royal Blue Matt</t>
  </si>
  <si>
    <t>5578 Slate Matt</t>
  </si>
  <si>
    <t>217 Sunset Matt</t>
  </si>
  <si>
    <t>229 Sunshine Matt</t>
  </si>
  <si>
    <t>Project Name</t>
  </si>
  <si>
    <t>Hinge Brand</t>
  </si>
  <si>
    <t>Hinge name</t>
  </si>
  <si>
    <r>
      <t xml:space="preserve">Hinge Supplier Code </t>
    </r>
    <r>
      <rPr>
        <sz val="8"/>
        <color theme="0"/>
        <rFont val="Calibri"/>
        <family val="2"/>
        <scheme val="minor"/>
      </rPr>
      <t>(this is critical)</t>
    </r>
  </si>
  <si>
    <t>if required</t>
  </si>
  <si>
    <r>
      <t xml:space="preserve"># Hinge Drilling </t>
    </r>
    <r>
      <rPr>
        <sz val="8"/>
        <color theme="0"/>
        <rFont val="Calibri"/>
        <family val="2"/>
        <scheme val="minor"/>
      </rPr>
      <t>(if Req)</t>
    </r>
  </si>
  <si>
    <t>Office use</t>
  </si>
  <si>
    <r>
      <t xml:space="preserve">Panel Type
</t>
    </r>
    <r>
      <rPr>
        <sz val="8"/>
        <color theme="0"/>
        <rFont val="Calibri"/>
        <family val="2"/>
        <scheme val="minor"/>
      </rPr>
      <t>(Door, Panel etc)</t>
    </r>
  </si>
  <si>
    <r>
      <t xml:space="preserve">Hinge Distance to  Top/Bottom door
</t>
    </r>
    <r>
      <rPr>
        <i/>
        <sz val="8"/>
        <color theme="0"/>
        <rFont val="Calibri"/>
        <family val="2"/>
        <scheme val="minor"/>
      </rPr>
      <t>Additional hinges are evenly spaced</t>
    </r>
  </si>
  <si>
    <t>ASAP is not a date (Standard Leadtime is 7-10 working days)</t>
  </si>
  <si>
    <r>
      <rPr>
        <sz val="11"/>
        <color theme="0"/>
        <rFont val="Calibri"/>
        <family val="2"/>
        <scheme val="minor"/>
      </rPr>
      <t>Carcass Thickness</t>
    </r>
    <r>
      <rPr>
        <sz val="8"/>
        <color theme="0"/>
        <rFont val="Calibri"/>
        <family val="2"/>
        <scheme val="minor"/>
      </rPr>
      <t xml:space="preserve"> (for hinge set out only)</t>
    </r>
  </si>
  <si>
    <t>Pick up Emu Plains NSW</t>
  </si>
  <si>
    <t>Dispatch Method</t>
  </si>
  <si>
    <t>5730 Brushed Graphite Matt</t>
  </si>
  <si>
    <t>5331 Midnight Acacia Matt</t>
  </si>
  <si>
    <t>5388 Alpine Ash Matt</t>
  </si>
  <si>
    <t>5389 Deep Woods Matt</t>
  </si>
  <si>
    <t>134 Red Ochre Matt</t>
  </si>
  <si>
    <t>5333 Southern Pine Matt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</si>
</sst>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0" fillId="3" borderId="0" xfId="0" applyFill="1"/>
    <xf numFmtId="0" fontId="3" fillId="3" borderId="0" xfId="0" applyFont="1" applyFill="1"/>
    <xf numFmtId="0" fontId="3" fillId="3" borderId="0" xfId="0" applyFont="1" applyFill="1" applyAlignment="1">
      <alignment wrapText="1"/>
    </xf>
    <xf numFmtId="0" fontId="0" fillId="0" borderId="0" xfId="0" applyProtection="1">
      <protection locked="0"/>
    </xf>
    <xf numFmtId="2" fontId="4" fillId="0" borderId="0" xfId="0" applyNumberFormat="1" applyFont="1"/>
    <xf numFmtId="2" fontId="0" fillId="0" borderId="0" xfId="0" applyNumberFormat="1"/>
    <xf numFmtId="1" fontId="0" fillId="0" borderId="1" xfId="0" applyNumberFormat="1" applyBorder="1" applyProtection="1">
      <protection locked="0"/>
    </xf>
    <xf numFmtId="2" fontId="0" fillId="0" borderId="0" xfId="2" applyNumberFormat="1" applyFont="1"/>
    <xf numFmtId="0" fontId="0" fillId="5" borderId="0" xfId="0" applyFill="1"/>
    <xf numFmtId="0" fontId="0" fillId="0" borderId="0" xfId="0" applyProtection="1"/>
    <xf numFmtId="0" fontId="0" fillId="3" borderId="0" xfId="0" applyFill="1" applyProtection="1"/>
    <xf numFmtId="0" fontId="3" fillId="3" borderId="0" xfId="0" applyFont="1" applyFill="1" applyProtection="1"/>
    <xf numFmtId="44" fontId="0" fillId="4" borderId="1" xfId="1" applyFont="1" applyFill="1" applyBorder="1" applyProtection="1"/>
    <xf numFmtId="44" fontId="0" fillId="4" borderId="0" xfId="1" applyFont="1" applyFill="1" applyBorder="1" applyProtection="1"/>
    <xf numFmtId="44" fontId="0" fillId="4" borderId="0" xfId="1" applyFont="1" applyFill="1" applyProtection="1"/>
    <xf numFmtId="44" fontId="2" fillId="4" borderId="0" xfId="0" applyNumberFormat="1" applyFont="1" applyFill="1" applyProtection="1"/>
    <xf numFmtId="44" fontId="0" fillId="4" borderId="0" xfId="0" applyNumberFormat="1" applyFill="1" applyProtection="1"/>
    <xf numFmtId="0" fontId="0" fillId="0" borderId="0" xfId="0" applyBorder="1" applyProtection="1"/>
    <xf numFmtId="0" fontId="0" fillId="0" borderId="2" xfId="0" applyBorder="1" applyProtection="1"/>
    <xf numFmtId="0" fontId="3" fillId="3" borderId="0" xfId="0" applyFont="1" applyFill="1" applyBorder="1" applyProtection="1"/>
    <xf numFmtId="0" fontId="3" fillId="3" borderId="0" xfId="0" applyFont="1" applyFill="1" applyAlignment="1" applyProtection="1">
      <alignment wrapText="1"/>
    </xf>
    <xf numFmtId="0" fontId="7" fillId="3" borderId="0" xfId="0" applyFont="1" applyFill="1" applyProtection="1"/>
    <xf numFmtId="0" fontId="7" fillId="3" borderId="0" xfId="0" applyFont="1" applyFill="1" applyAlignment="1" applyProtection="1">
      <alignment vertical="top"/>
    </xf>
    <xf numFmtId="0" fontId="3" fillId="3" borderId="0" xfId="0" applyFont="1" applyFill="1" applyBorder="1" applyAlignment="1" applyProtection="1">
      <alignment wrapText="1"/>
    </xf>
    <xf numFmtId="0" fontId="7" fillId="3" borderId="0" xfId="0" applyFont="1" applyFill="1" applyBorder="1" applyProtection="1"/>
    <xf numFmtId="0" fontId="0" fillId="3" borderId="0" xfId="0" applyFill="1" applyBorder="1" applyProtection="1"/>
    <xf numFmtId="0" fontId="0" fillId="2" borderId="0" xfId="0" applyFill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top"/>
      <protection locked="0"/>
    </xf>
    <xf numFmtId="0" fontId="0" fillId="2" borderId="3" xfId="0" applyFill="1" applyBorder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3" fillId="3" borderId="0" xfId="0" applyFont="1" applyFill="1" applyAlignment="1" applyProtection="1">
      <alignment horizontal="right" vertical="center" wrapText="1"/>
    </xf>
    <xf numFmtId="0" fontId="6" fillId="3" borderId="0" xfId="0" applyFont="1" applyFill="1" applyAlignment="1" applyProtection="1">
      <alignment horizontal="right" vertical="center" wrapText="1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protection locked="0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142875</xdr:rowOff>
    </xdr:from>
    <xdr:to>
      <xdr:col>4</xdr:col>
      <xdr:colOff>135977</xdr:colOff>
      <xdr:row>0</xdr:row>
      <xdr:rowOff>1162685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EB7D663-C65B-49CA-BC71-0B04FD2B15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42875"/>
          <a:ext cx="3086100" cy="101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45"/>
  <sheetViews>
    <sheetView tabSelected="1" view="pageBreakPreview" topLeftCell="A34" zoomScale="145" zoomScaleNormal="100" zoomScaleSheetLayoutView="145" workbookViewId="0">
      <selection activeCell="B9" sqref="B9:C9"/>
    </sheetView>
  </sheetViews>
  <sheetFormatPr defaultColWidth="9.21875" defaultRowHeight="14.4" x14ac:dyDescent="0.3"/>
  <cols>
    <col min="1" max="1" width="14" style="10" customWidth="1"/>
    <col min="2" max="2" width="10.77734375" style="10" customWidth="1"/>
    <col min="3" max="3" width="9.21875" style="10" customWidth="1"/>
    <col min="4" max="4" width="11.5546875" style="10" customWidth="1"/>
    <col min="5" max="5" width="11.21875" style="10" customWidth="1"/>
    <col min="6" max="6" width="27" customWidth="1"/>
    <col min="7" max="7" width="13" style="10" customWidth="1"/>
    <col min="8" max="16384" width="9.21875" style="10"/>
  </cols>
  <sheetData>
    <row r="1" spans="1:7" ht="151.5" customHeight="1" x14ac:dyDescent="0.5">
      <c r="A1" s="30" t="s">
        <v>23</v>
      </c>
      <c r="B1" s="30"/>
      <c r="C1" s="31"/>
      <c r="D1" s="31"/>
      <c r="E1" s="31"/>
      <c r="F1" s="31"/>
      <c r="G1" s="31"/>
    </row>
    <row r="2" spans="1:7" x14ac:dyDescent="0.3">
      <c r="A2" s="12" t="s">
        <v>1</v>
      </c>
      <c r="B2" s="37"/>
      <c r="C2" s="37"/>
      <c r="D2" s="37"/>
      <c r="E2" s="38"/>
      <c r="F2" s="39"/>
      <c r="G2" s="26"/>
    </row>
    <row r="3" spans="1:7" x14ac:dyDescent="0.3">
      <c r="A3" s="21" t="s">
        <v>25</v>
      </c>
      <c r="B3" s="37"/>
      <c r="C3" s="37"/>
      <c r="D3" s="39"/>
      <c r="E3" s="20" t="s">
        <v>2</v>
      </c>
      <c r="F3" s="28"/>
      <c r="G3" s="26"/>
    </row>
    <row r="4" spans="1:7" x14ac:dyDescent="0.3">
      <c r="A4" s="12" t="s">
        <v>3</v>
      </c>
      <c r="B4" s="37"/>
      <c r="C4" s="37"/>
      <c r="D4" s="39"/>
      <c r="E4" s="20" t="s">
        <v>4</v>
      </c>
      <c r="F4" s="28"/>
      <c r="G4" s="26"/>
    </row>
    <row r="5" spans="1:7" ht="28.8" x14ac:dyDescent="0.3">
      <c r="A5" s="12" t="s">
        <v>6</v>
      </c>
      <c r="B5" s="37"/>
      <c r="C5" s="37"/>
      <c r="D5" s="39"/>
      <c r="E5" s="24" t="s">
        <v>61</v>
      </c>
      <c r="F5" s="29"/>
      <c r="G5" s="11"/>
    </row>
    <row r="6" spans="1:7" x14ac:dyDescent="0.3">
      <c r="A6" s="12" t="s">
        <v>8</v>
      </c>
      <c r="B6" s="37"/>
      <c r="C6" s="37"/>
      <c r="D6" s="39"/>
      <c r="E6" s="20" t="s">
        <v>5</v>
      </c>
      <c r="F6" s="29"/>
      <c r="G6" s="11"/>
    </row>
    <row r="7" spans="1:7" x14ac:dyDescent="0.3">
      <c r="A7" s="12" t="s">
        <v>24</v>
      </c>
      <c r="B7" s="37"/>
      <c r="C7" s="37"/>
      <c r="D7" s="39"/>
      <c r="E7" s="25" t="s">
        <v>67</v>
      </c>
      <c r="F7" s="1"/>
      <c r="G7" s="11"/>
    </row>
    <row r="8" spans="1:7" x14ac:dyDescent="0.3">
      <c r="A8" s="12" t="s">
        <v>7</v>
      </c>
      <c r="B8" s="37"/>
      <c r="C8" s="37"/>
      <c r="D8" s="22" t="s">
        <v>70</v>
      </c>
      <c r="E8" s="11"/>
      <c r="F8" s="11"/>
      <c r="G8" s="11"/>
    </row>
    <row r="9" spans="1:7" x14ac:dyDescent="0.3">
      <c r="A9" s="12" t="s">
        <v>9</v>
      </c>
      <c r="B9" s="37" t="s">
        <v>42</v>
      </c>
      <c r="C9" s="37"/>
      <c r="D9" s="11"/>
      <c r="E9" s="12"/>
      <c r="F9" s="11"/>
      <c r="G9" s="11"/>
    </row>
    <row r="10" spans="1:7" x14ac:dyDescent="0.3">
      <c r="A10" s="12" t="s">
        <v>62</v>
      </c>
      <c r="B10" s="40"/>
      <c r="C10" s="40"/>
      <c r="D10" s="23" t="s">
        <v>65</v>
      </c>
      <c r="E10" s="34" t="s">
        <v>71</v>
      </c>
      <c r="F10" s="34"/>
      <c r="G10" s="35"/>
    </row>
    <row r="11" spans="1:7" ht="14.55" customHeight="1" x14ac:dyDescent="0.3">
      <c r="A11" s="12" t="s">
        <v>63</v>
      </c>
      <c r="B11" s="40"/>
      <c r="C11" s="40"/>
      <c r="D11" s="23" t="s">
        <v>65</v>
      </c>
      <c r="E11" s="34"/>
      <c r="F11" s="34"/>
      <c r="G11" s="36"/>
    </row>
    <row r="12" spans="1:7" ht="35.549999999999997" customHeight="1" x14ac:dyDescent="0.3">
      <c r="A12" s="21" t="s">
        <v>64</v>
      </c>
      <c r="B12" s="40"/>
      <c r="C12" s="40"/>
      <c r="D12" s="23" t="s">
        <v>65</v>
      </c>
      <c r="E12" s="33" t="s">
        <v>69</v>
      </c>
      <c r="F12" s="33"/>
      <c r="G12" s="27"/>
    </row>
    <row r="13" spans="1:7" ht="32.549999999999997" customHeight="1" x14ac:dyDescent="0.3">
      <c r="A13" s="12" t="s">
        <v>10</v>
      </c>
      <c r="B13" s="12" t="s">
        <v>0</v>
      </c>
      <c r="C13" s="12" t="s">
        <v>11</v>
      </c>
      <c r="D13" s="3" t="s">
        <v>66</v>
      </c>
      <c r="E13" s="3" t="s">
        <v>68</v>
      </c>
      <c r="F13" s="12" t="s">
        <v>12</v>
      </c>
      <c r="G13" s="12" t="s">
        <v>13</v>
      </c>
    </row>
    <row r="14" spans="1:7" x14ac:dyDescent="0.3">
      <c r="A14" s="7"/>
      <c r="B14" s="7"/>
      <c r="C14" s="7"/>
      <c r="D14" s="7"/>
      <c r="E14" s="7"/>
      <c r="F14" s="7"/>
      <c r="G14" s="13" t="str">
        <f>Data!G10</f>
        <v/>
      </c>
    </row>
    <row r="15" spans="1:7" x14ac:dyDescent="0.3">
      <c r="A15" s="7"/>
      <c r="B15" s="7"/>
      <c r="C15" s="7"/>
      <c r="D15" s="7"/>
      <c r="E15" s="7"/>
      <c r="F15" s="7"/>
      <c r="G15" s="13" t="str">
        <f>Data!G11</f>
        <v/>
      </c>
    </row>
    <row r="16" spans="1:7" x14ac:dyDescent="0.3">
      <c r="A16" s="7"/>
      <c r="B16" s="7"/>
      <c r="C16" s="7"/>
      <c r="D16" s="7"/>
      <c r="E16" s="7"/>
      <c r="F16" s="7"/>
      <c r="G16" s="13" t="str">
        <f>Data!G12</f>
        <v/>
      </c>
    </row>
    <row r="17" spans="1:7" x14ac:dyDescent="0.3">
      <c r="A17" s="7"/>
      <c r="B17" s="7"/>
      <c r="C17" s="7"/>
      <c r="D17" s="7"/>
      <c r="E17" s="7"/>
      <c r="F17" s="7"/>
      <c r="G17" s="13" t="str">
        <f>Data!G13</f>
        <v/>
      </c>
    </row>
    <row r="18" spans="1:7" x14ac:dyDescent="0.3">
      <c r="A18" s="7"/>
      <c r="B18" s="7"/>
      <c r="C18" s="7"/>
      <c r="D18" s="7"/>
      <c r="E18" s="7"/>
      <c r="F18" s="7"/>
      <c r="G18" s="13" t="str">
        <f>Data!G14</f>
        <v/>
      </c>
    </row>
    <row r="19" spans="1:7" x14ac:dyDescent="0.3">
      <c r="A19" s="7"/>
      <c r="B19" s="7"/>
      <c r="C19" s="7"/>
      <c r="D19" s="7"/>
      <c r="E19" s="7"/>
      <c r="F19" s="7"/>
      <c r="G19" s="13" t="str">
        <f>Data!G15</f>
        <v/>
      </c>
    </row>
    <row r="20" spans="1:7" x14ac:dyDescent="0.3">
      <c r="A20" s="7"/>
      <c r="B20" s="7"/>
      <c r="C20" s="7"/>
      <c r="D20" s="7"/>
      <c r="E20" s="7"/>
      <c r="F20" s="7"/>
      <c r="G20" s="13" t="str">
        <f>Data!G16</f>
        <v/>
      </c>
    </row>
    <row r="21" spans="1:7" x14ac:dyDescent="0.3">
      <c r="A21" s="7"/>
      <c r="B21" s="7"/>
      <c r="C21" s="7"/>
      <c r="D21" s="7"/>
      <c r="E21" s="7"/>
      <c r="F21" s="7"/>
      <c r="G21" s="13" t="str">
        <f>Data!G17</f>
        <v/>
      </c>
    </row>
    <row r="22" spans="1:7" x14ac:dyDescent="0.3">
      <c r="A22" s="7"/>
      <c r="B22" s="7"/>
      <c r="C22" s="7"/>
      <c r="D22" s="7"/>
      <c r="E22" s="7"/>
      <c r="F22" s="7"/>
      <c r="G22" s="13" t="str">
        <f>Data!G18</f>
        <v/>
      </c>
    </row>
    <row r="23" spans="1:7" x14ac:dyDescent="0.3">
      <c r="A23" s="7"/>
      <c r="B23" s="7"/>
      <c r="C23" s="7"/>
      <c r="D23" s="7"/>
      <c r="E23" s="7"/>
      <c r="F23" s="7"/>
      <c r="G23" s="13" t="str">
        <f>Data!G19</f>
        <v/>
      </c>
    </row>
    <row r="24" spans="1:7" x14ac:dyDescent="0.3">
      <c r="A24" s="7"/>
      <c r="B24" s="7"/>
      <c r="C24" s="7"/>
      <c r="D24" s="7"/>
      <c r="E24" s="7"/>
      <c r="F24" s="7"/>
      <c r="G24" s="13" t="str">
        <f>Data!G20</f>
        <v/>
      </c>
    </row>
    <row r="25" spans="1:7" x14ac:dyDescent="0.3">
      <c r="A25" s="7"/>
      <c r="B25" s="7"/>
      <c r="C25" s="7"/>
      <c r="D25" s="7"/>
      <c r="E25" s="7"/>
      <c r="F25" s="7"/>
      <c r="G25" s="13" t="str">
        <f>Data!G21</f>
        <v/>
      </c>
    </row>
    <row r="26" spans="1:7" x14ac:dyDescent="0.3">
      <c r="A26" s="7"/>
      <c r="B26" s="7"/>
      <c r="C26" s="7"/>
      <c r="D26" s="7"/>
      <c r="E26" s="7"/>
      <c r="F26" s="7"/>
      <c r="G26" s="13" t="str">
        <f>Data!G22</f>
        <v/>
      </c>
    </row>
    <row r="27" spans="1:7" x14ac:dyDescent="0.3">
      <c r="A27" s="7"/>
      <c r="B27" s="7"/>
      <c r="C27" s="7"/>
      <c r="D27" s="7"/>
      <c r="E27" s="7"/>
      <c r="F27" s="7"/>
      <c r="G27" s="13" t="str">
        <f>Data!G23</f>
        <v/>
      </c>
    </row>
    <row r="28" spans="1:7" x14ac:dyDescent="0.3">
      <c r="A28" s="7"/>
      <c r="B28" s="7"/>
      <c r="C28" s="7"/>
      <c r="D28" s="7"/>
      <c r="E28" s="7"/>
      <c r="F28" s="7"/>
      <c r="G28" s="13" t="str">
        <f>Data!G24</f>
        <v/>
      </c>
    </row>
    <row r="29" spans="1:7" x14ac:dyDescent="0.3">
      <c r="A29" s="7"/>
      <c r="B29" s="7"/>
      <c r="C29" s="7"/>
      <c r="D29" s="7"/>
      <c r="E29" s="7"/>
      <c r="F29" s="7"/>
      <c r="G29" s="13" t="str">
        <f>Data!G25</f>
        <v/>
      </c>
    </row>
    <row r="30" spans="1:7" x14ac:dyDescent="0.3">
      <c r="A30" s="7"/>
      <c r="B30" s="7"/>
      <c r="C30" s="7"/>
      <c r="D30" s="7"/>
      <c r="E30" s="7"/>
      <c r="F30" s="7"/>
      <c r="G30" s="13" t="str">
        <f>Data!G26</f>
        <v/>
      </c>
    </row>
    <row r="31" spans="1:7" x14ac:dyDescent="0.3">
      <c r="A31" s="7"/>
      <c r="B31" s="7"/>
      <c r="C31" s="7"/>
      <c r="D31" s="7"/>
      <c r="E31" s="7"/>
      <c r="F31" s="7"/>
      <c r="G31" s="13" t="str">
        <f>Data!G27</f>
        <v/>
      </c>
    </row>
    <row r="32" spans="1:7" x14ac:dyDescent="0.3">
      <c r="A32" s="7"/>
      <c r="B32" s="7"/>
      <c r="C32" s="7"/>
      <c r="D32" s="7"/>
      <c r="E32" s="7"/>
      <c r="F32" s="7"/>
      <c r="G32" s="13" t="str">
        <f>Data!G28</f>
        <v/>
      </c>
    </row>
    <row r="33" spans="1:7" x14ac:dyDescent="0.3">
      <c r="A33" s="7"/>
      <c r="B33" s="7"/>
      <c r="C33" s="7"/>
      <c r="D33" s="7"/>
      <c r="E33" s="7"/>
      <c r="F33" s="7"/>
      <c r="G33" s="13"/>
    </row>
    <row r="34" spans="1:7" x14ac:dyDescent="0.3">
      <c r="A34" s="7"/>
      <c r="B34" s="7"/>
      <c r="C34" s="7"/>
      <c r="D34" s="7"/>
      <c r="E34" s="7"/>
      <c r="F34" s="7"/>
      <c r="G34" s="13"/>
    </row>
    <row r="35" spans="1:7" x14ac:dyDescent="0.3">
      <c r="A35" s="7"/>
      <c r="B35" s="7"/>
      <c r="C35" s="7"/>
      <c r="D35" s="7"/>
      <c r="E35" s="7"/>
      <c r="F35" s="7"/>
      <c r="G35" s="13"/>
    </row>
    <row r="36" spans="1:7" x14ac:dyDescent="0.3">
      <c r="A36" s="7"/>
      <c r="B36" s="7"/>
      <c r="C36" s="7"/>
      <c r="D36" s="7"/>
      <c r="E36" s="7"/>
      <c r="F36" s="7"/>
      <c r="G36" s="13"/>
    </row>
    <row r="37" spans="1:7" x14ac:dyDescent="0.3">
      <c r="A37" s="7"/>
      <c r="B37" s="7"/>
      <c r="C37" s="7"/>
      <c r="D37" s="7"/>
      <c r="E37" s="7"/>
      <c r="F37" s="7"/>
      <c r="G37" s="13" t="str">
        <f>Data!G33</f>
        <v/>
      </c>
    </row>
    <row r="38" spans="1:7" x14ac:dyDescent="0.3">
      <c r="A38" s="7"/>
      <c r="B38" s="7"/>
      <c r="C38" s="7"/>
      <c r="D38" s="7"/>
      <c r="E38" s="7"/>
      <c r="F38" s="7"/>
      <c r="G38" s="13" t="str">
        <f>Data!G34</f>
        <v/>
      </c>
    </row>
    <row r="39" spans="1:7" x14ac:dyDescent="0.3">
      <c r="A39" s="7"/>
      <c r="B39" s="7"/>
      <c r="C39" s="7"/>
      <c r="D39" s="7"/>
      <c r="E39" s="7"/>
      <c r="F39" s="7"/>
      <c r="G39" s="13" t="str">
        <f>Data!G35</f>
        <v/>
      </c>
    </row>
    <row r="40" spans="1:7" x14ac:dyDescent="0.3">
      <c r="A40" s="7"/>
      <c r="B40" s="7"/>
      <c r="C40" s="7"/>
      <c r="D40" s="7"/>
      <c r="E40" s="7"/>
      <c r="F40" s="7"/>
      <c r="G40" s="13"/>
    </row>
    <row r="41" spans="1:7" x14ac:dyDescent="0.3">
      <c r="A41" s="18"/>
      <c r="B41" s="18"/>
      <c r="C41" s="18"/>
      <c r="D41" s="19"/>
      <c r="E41" s="19"/>
      <c r="F41" s="20" t="s">
        <v>29</v>
      </c>
      <c r="G41" s="14">
        <f>SUM(G14:G40)</f>
        <v>0</v>
      </c>
    </row>
    <row r="42" spans="1:7" x14ac:dyDescent="0.3">
      <c r="D42" s="32" t="s">
        <v>73</v>
      </c>
      <c r="E42" s="32"/>
      <c r="F42" s="4" t="s">
        <v>72</v>
      </c>
      <c r="G42" s="15">
        <f>Data!M9</f>
        <v>0</v>
      </c>
    </row>
    <row r="43" spans="1:7" x14ac:dyDescent="0.3">
      <c r="F43" s="2" t="s">
        <v>30</v>
      </c>
      <c r="G43" s="16">
        <f>IFERROR(G42+G41,G41)</f>
        <v>0</v>
      </c>
    </row>
    <row r="44" spans="1:7" x14ac:dyDescent="0.3">
      <c r="F44" s="2" t="s">
        <v>31</v>
      </c>
      <c r="G44" s="17">
        <f>G43*10%</f>
        <v>0</v>
      </c>
    </row>
    <row r="45" spans="1:7" x14ac:dyDescent="0.3">
      <c r="F45" s="2" t="s">
        <v>32</v>
      </c>
      <c r="G45" s="16">
        <f>G43+G44</f>
        <v>0</v>
      </c>
    </row>
  </sheetData>
  <sheetProtection algorithmName="SHA-512" hashValue="yqK2hEgR6Ol3hySA0pPV+QM/7fVy1DMrmLCDxM/vhXEN56Z3wyud3VXLzoxTaeGhw+bfON89Cp8uXjj9aQq+VA==" saltValue="Qh11FFElTExSra7GDT9Lig==" spinCount="100000" sheet="1" formatCells="0" formatColumns="0" formatRows="0"/>
  <mergeCells count="16">
    <mergeCell ref="A1:G1"/>
    <mergeCell ref="D42:E42"/>
    <mergeCell ref="E12:F12"/>
    <mergeCell ref="E10:F11"/>
    <mergeCell ref="G10:G11"/>
    <mergeCell ref="B2:F2"/>
    <mergeCell ref="B3:D3"/>
    <mergeCell ref="B4:D4"/>
    <mergeCell ref="B5:D5"/>
    <mergeCell ref="B11:C11"/>
    <mergeCell ref="B12:C12"/>
    <mergeCell ref="B6:D6"/>
    <mergeCell ref="B7:D7"/>
    <mergeCell ref="B8:C8"/>
    <mergeCell ref="B9:C9"/>
    <mergeCell ref="B10:C10"/>
  </mergeCells>
  <phoneticPr fontId="8" type="noConversion"/>
  <pageMargins left="0.7" right="0.7" top="0.75" bottom="0.75" header="0.3" footer="0.3"/>
  <pageSetup paperSize="9" scale="8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Data!$K$9:$K$11</xm:f>
          </x14:formula1>
          <xm:sqref>F42</xm:sqref>
        </x14:dataValidation>
        <x14:dataValidation type="list" allowBlank="1" showInputMessage="1" showErrorMessage="1" xr:uid="{00000000-0002-0000-0000-000001000000}">
          <x14:formula1>
            <xm:f>Data!$I$27:$I$54</xm:f>
          </x14:formula1>
          <xm:sqref>B9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M53"/>
  <sheetViews>
    <sheetView workbookViewId="0">
      <selection activeCell="I5" sqref="I5"/>
    </sheetView>
  </sheetViews>
  <sheetFormatPr defaultRowHeight="14.4" x14ac:dyDescent="0.3"/>
  <cols>
    <col min="1" max="1" width="17.21875" customWidth="1"/>
    <col min="7" max="7" width="9.5546875" bestFit="1" customWidth="1"/>
    <col min="8" max="8" width="10.5546875" customWidth="1"/>
    <col min="9" max="9" width="28.44140625" bestFit="1" customWidth="1"/>
    <col min="12" max="12" width="12.77734375" bestFit="1" customWidth="1"/>
  </cols>
  <sheetData>
    <row r="1" spans="1:13" x14ac:dyDescent="0.3">
      <c r="A1" t="s">
        <v>15</v>
      </c>
      <c r="B1" s="6">
        <v>4</v>
      </c>
    </row>
    <row r="2" spans="1:13" x14ac:dyDescent="0.3">
      <c r="A2" t="s">
        <v>16</v>
      </c>
      <c r="B2" s="6">
        <v>67.5</v>
      </c>
    </row>
    <row r="3" spans="1:13" x14ac:dyDescent="0.3">
      <c r="B3" t="s">
        <v>36</v>
      </c>
      <c r="C3" t="s">
        <v>39</v>
      </c>
      <c r="D3" t="s">
        <v>40</v>
      </c>
    </row>
    <row r="4" spans="1:13" x14ac:dyDescent="0.3">
      <c r="A4" t="s">
        <v>17</v>
      </c>
      <c r="B4" s="6">
        <v>219.65432100000001</v>
      </c>
      <c r="C4" s="6">
        <v>207.48611111</v>
      </c>
      <c r="D4" s="6">
        <f>B4*VLOOKUP('Order Form'!$B$9,$I$27:$J$51,2,FALSE)</f>
        <v>219.65432100000001</v>
      </c>
    </row>
    <row r="5" spans="1:13" x14ac:dyDescent="0.3">
      <c r="A5" t="s">
        <v>18</v>
      </c>
      <c r="B5" s="6">
        <v>219.65432100000001</v>
      </c>
      <c r="C5" s="6">
        <v>207.48611111</v>
      </c>
      <c r="D5" s="6">
        <f>B5*VLOOKUP('Order Form'!$B$9,$I$27:$J$51,2,FALSE)</f>
        <v>219.65432100000001</v>
      </c>
    </row>
    <row r="6" spans="1:13" x14ac:dyDescent="0.3">
      <c r="A6" t="s">
        <v>19</v>
      </c>
      <c r="B6" s="6">
        <v>0</v>
      </c>
      <c r="C6" s="6">
        <v>0</v>
      </c>
      <c r="D6" s="6">
        <f>B6*VLOOKUP('Order Form'!$B$9,$I$27:$J$51,2,FALSE)</f>
        <v>0</v>
      </c>
    </row>
    <row r="9" spans="1:13" x14ac:dyDescent="0.3">
      <c r="A9" s="41" t="s">
        <v>20</v>
      </c>
      <c r="B9" s="41"/>
      <c r="C9" s="41"/>
      <c r="D9" s="41"/>
      <c r="E9" s="41" t="s">
        <v>21</v>
      </c>
      <c r="F9" s="41"/>
      <c r="G9" t="s">
        <v>13</v>
      </c>
      <c r="H9" t="s">
        <v>22</v>
      </c>
      <c r="K9" t="s">
        <v>26</v>
      </c>
      <c r="L9" s="6">
        <f>B2</f>
        <v>67.5</v>
      </c>
      <c r="M9" s="6">
        <f>IF('Order Form'!F42=Data!K9,Data!L9,IF('Order Form'!F42=Data!K10,Data!L10,IF('Order Form'!F42=Data!K11,Data!L11)))</f>
        <v>0</v>
      </c>
    </row>
    <row r="10" spans="1:13" ht="15.6" x14ac:dyDescent="0.3">
      <c r="A10" s="6">
        <f>'Order Form'!A14</f>
        <v>0</v>
      </c>
      <c r="B10" s="6">
        <f>'Order Form'!B14</f>
        <v>0</v>
      </c>
      <c r="C10" s="6">
        <f>'Order Form'!C14</f>
        <v>0</v>
      </c>
      <c r="D10" s="6">
        <f>'Order Form'!D14</f>
        <v>0</v>
      </c>
      <c r="E10" t="str">
        <f t="shared" ref="E10:E15" si="0">IF(B10&lt;0.1,"",IF(B10&lt;$H$10,$I$10,IF(B10&lt;$H$11,$I$11,IF(B10&lt;$H$12,$I$12,IF(B10&lt;$H$13,$I$13,IF(B10&lt;$H$14,$I$14,IF(B10&lt;$H$15,$I$15,IF(B10&lt;$H$16,$I$16,IF(B10&lt;$H$17,$I$17,IF(B10&lt;$H$18,$I$18,IF(B10&lt;$H$19,$I$19,IF(B10&lt;$H$20,$I$20,IF(B10&lt;$H$21,$I$21,IF(B10&gt;$H$21,"OVERSIZE"))))))))))))))</f>
        <v/>
      </c>
      <c r="F10" t="str">
        <f t="shared" ref="F10:F15" si="1">IF(C10&lt;0.1,"",IF(C10&lt;$H$10,$I$10,IF(C10&lt;$H$11,$I$11,IF(C10&lt;$H$12,$I$12,IF(C10&lt;$H$13,$I$13,IF(C10&lt;$H$14,$I$14,IF(C10&lt;$H$15,$I$15,IF(C10&lt;$H$16,$I$16,IF(C10&lt;$H$17,$I$17,IF(C10&lt;$H$18,$I$18,IF(C10&lt;$H$19,$I$19,IF(C10&lt;$H$20,$I$20,IF(C10&lt;$H$21,$I$21,IF(C10&gt;$H$21,"OVERSIZE"))))))))))))))</f>
        <v/>
      </c>
      <c r="G10" s="6" t="str">
        <f>IF(A10&lt;0.1,"",A10*(D10*$B$1+$D$6+E10*F10*IF(E10&lt;0.91,$D$5,$D$4)))</f>
        <v/>
      </c>
      <c r="H10" s="6"/>
      <c r="I10" s="5"/>
      <c r="K10" t="s">
        <v>27</v>
      </c>
      <c r="L10" t="s">
        <v>28</v>
      </c>
      <c r="M10" s="6"/>
    </row>
    <row r="11" spans="1:13" ht="15.6" x14ac:dyDescent="0.3">
      <c r="A11" s="6">
        <f>'Order Form'!A15</f>
        <v>0</v>
      </c>
      <c r="B11" s="6">
        <f>'Order Form'!B15</f>
        <v>0</v>
      </c>
      <c r="C11" s="6">
        <f>'Order Form'!C15</f>
        <v>0</v>
      </c>
      <c r="D11" s="6">
        <f>'Order Form'!D15</f>
        <v>0</v>
      </c>
      <c r="E11" t="str">
        <f t="shared" si="0"/>
        <v/>
      </c>
      <c r="F11" t="str">
        <f t="shared" si="1"/>
        <v/>
      </c>
      <c r="G11" t="str">
        <f t="shared" ref="G11:G21" si="2">IF(A11&lt;0.1,"",A11*(D11*$B$1+$D$6+E11*F11*IF(E11&lt;0.91,$D$5,$D$4)))</f>
        <v/>
      </c>
      <c r="H11" s="6">
        <v>451</v>
      </c>
      <c r="I11" s="5">
        <v>0.45</v>
      </c>
      <c r="K11" t="s">
        <v>72</v>
      </c>
      <c r="L11">
        <v>0</v>
      </c>
    </row>
    <row r="12" spans="1:13" ht="15.6" x14ac:dyDescent="0.3">
      <c r="A12" s="6">
        <f>'Order Form'!A16</f>
        <v>0</v>
      </c>
      <c r="B12" s="6">
        <f>'Order Form'!B16</f>
        <v>0</v>
      </c>
      <c r="C12" s="6">
        <f>'Order Form'!C16</f>
        <v>0</v>
      </c>
      <c r="D12" s="6">
        <f>'Order Form'!D16</f>
        <v>0</v>
      </c>
      <c r="E12" t="str">
        <f t="shared" si="0"/>
        <v/>
      </c>
      <c r="F12" t="str">
        <f t="shared" si="1"/>
        <v/>
      </c>
      <c r="G12" t="str">
        <f t="shared" si="2"/>
        <v/>
      </c>
      <c r="H12" s="6">
        <v>601</v>
      </c>
      <c r="I12" s="5">
        <v>0.6</v>
      </c>
    </row>
    <row r="13" spans="1:13" ht="15.6" x14ac:dyDescent="0.3">
      <c r="A13" s="6">
        <f>'Order Form'!A17</f>
        <v>0</v>
      </c>
      <c r="B13" s="6">
        <f>'Order Form'!B17</f>
        <v>0</v>
      </c>
      <c r="C13" s="6">
        <f>'Order Form'!C17</f>
        <v>0</v>
      </c>
      <c r="D13" s="6">
        <f>'Order Form'!D17</f>
        <v>0</v>
      </c>
      <c r="E13" t="str">
        <f t="shared" si="0"/>
        <v/>
      </c>
      <c r="F13" t="str">
        <f t="shared" si="1"/>
        <v/>
      </c>
      <c r="G13" t="str">
        <f t="shared" si="2"/>
        <v/>
      </c>
      <c r="H13" s="6">
        <v>751</v>
      </c>
      <c r="I13" s="5">
        <v>0.75</v>
      </c>
    </row>
    <row r="14" spans="1:13" ht="15.6" x14ac:dyDescent="0.3">
      <c r="A14" s="6">
        <f>'Order Form'!A18</f>
        <v>0</v>
      </c>
      <c r="B14" s="6">
        <f>'Order Form'!B18</f>
        <v>0</v>
      </c>
      <c r="C14" s="6">
        <f>'Order Form'!C18</f>
        <v>0</v>
      </c>
      <c r="D14" s="6">
        <f>'Order Form'!D18</f>
        <v>0</v>
      </c>
      <c r="E14" t="str">
        <f t="shared" si="0"/>
        <v/>
      </c>
      <c r="F14" t="str">
        <f t="shared" si="1"/>
        <v/>
      </c>
      <c r="G14" t="str">
        <f t="shared" si="2"/>
        <v/>
      </c>
      <c r="H14" s="6">
        <v>901</v>
      </c>
      <c r="I14" s="5">
        <v>0.9</v>
      </c>
    </row>
    <row r="15" spans="1:13" ht="15.6" x14ac:dyDescent="0.3">
      <c r="A15" s="6">
        <f>'Order Form'!A19</f>
        <v>0</v>
      </c>
      <c r="B15" s="6">
        <f>'Order Form'!B19</f>
        <v>0</v>
      </c>
      <c r="C15" s="6">
        <f>'Order Form'!C19</f>
        <v>0</v>
      </c>
      <c r="D15" s="6">
        <f>'Order Form'!D19</f>
        <v>0</v>
      </c>
      <c r="E15" t="str">
        <f t="shared" si="0"/>
        <v/>
      </c>
      <c r="F15" t="str">
        <f t="shared" si="1"/>
        <v/>
      </c>
      <c r="G15" t="str">
        <f t="shared" si="2"/>
        <v/>
      </c>
      <c r="H15" s="6">
        <v>1201</v>
      </c>
      <c r="I15" s="5">
        <v>1.2</v>
      </c>
    </row>
    <row r="16" spans="1:13" ht="15.6" x14ac:dyDescent="0.3">
      <c r="A16" s="6">
        <f>'Order Form'!A20</f>
        <v>0</v>
      </c>
      <c r="B16" s="6">
        <f>'Order Form'!B20</f>
        <v>0</v>
      </c>
      <c r="C16" s="6">
        <f>'Order Form'!C20</f>
        <v>0</v>
      </c>
      <c r="D16" s="6">
        <f>'Order Form'!D20</f>
        <v>0</v>
      </c>
      <c r="E16" t="str">
        <f>IF(B16&lt;0.1,"",IF(B16&lt;$H$10,$I$10,IF(B16&lt;$H$11,$I$11,IF(B16&lt;$H$12,$I$12,IF(B16&lt;$H$13,$I$13,IF(B16&lt;$H$14,$I$14,IF(B16&lt;$H$15,$I$15,IF(B16&lt;$H$16,$I$16,IF(B16&lt;$H$17,$I$17,IF(B16&lt;$H$18,$I$18,IF(B16&lt;$H$19,$I$19,IF(B16&lt;$H$20,$I$20,IF(B16&lt;$H$21,$I$21,IF(B16&gt;$H$21,"OVERSIZE"))))))))))))))</f>
        <v/>
      </c>
      <c r="F16" t="str">
        <f>IF(C16&lt;0.1,"",IF(C16&lt;$H$10,$I$10,IF(C16&lt;$H$11,$I$11,IF(C16&lt;$H$12,$I$12,IF(C16&lt;$H$13,$I$13,IF(C16&lt;$H$14,$I$14,IF(C16&lt;$H$15,$I$15,IF(C16&lt;$H$16,$I$16,IF(C16&lt;$H$17,$I$17,IF(C16&lt;$H$18,$I$18,IF(C16&lt;$H$19,$I$19,IF(C16&lt;$H$20,$I$20,IF(C16&lt;$H$21,$I$21,IF(C16&gt;$H$21,"OVERSIZE"))))))))))))))</f>
        <v/>
      </c>
      <c r="G16" t="str">
        <f t="shared" si="2"/>
        <v/>
      </c>
      <c r="H16" s="6">
        <v>1501</v>
      </c>
      <c r="I16" s="5">
        <v>1.5</v>
      </c>
    </row>
    <row r="17" spans="1:13" ht="15.6" x14ac:dyDescent="0.3">
      <c r="A17" s="6">
        <f>'Order Form'!A21</f>
        <v>0</v>
      </c>
      <c r="B17" s="6">
        <f>'Order Form'!B21</f>
        <v>0</v>
      </c>
      <c r="C17" s="6">
        <f>'Order Form'!C21</f>
        <v>0</v>
      </c>
      <c r="D17" s="6">
        <f>'Order Form'!D21</f>
        <v>0</v>
      </c>
      <c r="E17" t="str">
        <f t="shared" ref="E17:E18" si="3">IF(B17&lt;0.1,"",IF(B17&lt;$H$10,$I$10,IF(B17&lt;$H$11,$I$11,IF(B17&lt;$H$12,$I$12,IF(B17&lt;$H$13,$I$13,IF(B17&lt;$H$14,$I$14,IF(B17&lt;$H$15,$I$15,IF(B17&lt;$H$16,$I$16,IF(B17&lt;$H$17,$I$17,IF(B17&lt;$H$18,$I$18,IF(B17&lt;$H$19,$I$19,IF(B17&lt;$H$20,$I$20,IF(B17&lt;$H$21,$I$21,IF(B17&gt;$H$21,"OVERSIZE"))))))))))))))</f>
        <v/>
      </c>
      <c r="F17" t="str">
        <f t="shared" ref="F17:F18" si="4">IF(C17&lt;0.1,"",IF(C17&lt;$H$10,$I$10,IF(C17&lt;$H$11,$I$11,IF(C17&lt;$H$12,$I$12,IF(C17&lt;$H$13,$I$13,IF(C17&lt;$H$14,$I$14,IF(C17&lt;$H$15,$I$15,IF(C17&lt;$H$16,$I$16,IF(C17&lt;$H$17,$I$17,IF(C17&lt;$H$18,$I$18,IF(C17&lt;$H$19,$I$19,IF(C17&lt;$H$20,$I$20,IF(C17&lt;$H$21,$I$21,IF(C17&gt;$H$21,"OVERSIZE"))))))))))))))</f>
        <v/>
      </c>
      <c r="G17" t="str">
        <f t="shared" si="2"/>
        <v/>
      </c>
      <c r="H17" s="6">
        <v>1801</v>
      </c>
      <c r="I17" s="5">
        <v>1.8</v>
      </c>
    </row>
    <row r="18" spans="1:13" ht="15.6" x14ac:dyDescent="0.3">
      <c r="A18" s="6">
        <f>'Order Form'!A22</f>
        <v>0</v>
      </c>
      <c r="B18" s="6">
        <f>'Order Form'!B22</f>
        <v>0</v>
      </c>
      <c r="C18" s="6">
        <f>'Order Form'!C22</f>
        <v>0</v>
      </c>
      <c r="D18" s="6">
        <f>'Order Form'!D22</f>
        <v>0</v>
      </c>
      <c r="E18" t="str">
        <f t="shared" si="3"/>
        <v/>
      </c>
      <c r="F18" t="str">
        <f t="shared" si="4"/>
        <v/>
      </c>
      <c r="G18" t="str">
        <f t="shared" si="2"/>
        <v/>
      </c>
      <c r="H18" s="6">
        <v>2101</v>
      </c>
      <c r="I18" s="5">
        <v>2.1</v>
      </c>
    </row>
    <row r="19" spans="1:13" ht="15.6" x14ac:dyDescent="0.3">
      <c r="A19" s="6">
        <f>'Order Form'!A23</f>
        <v>0</v>
      </c>
      <c r="B19" s="6">
        <f>'Order Form'!B23</f>
        <v>0</v>
      </c>
      <c r="C19" s="6">
        <f>'Order Form'!C23</f>
        <v>0</v>
      </c>
      <c r="D19" s="6">
        <f>'Order Form'!D23</f>
        <v>0</v>
      </c>
      <c r="E19" t="str">
        <f t="shared" ref="E19:E36" si="5">IF(B19&lt;0.1,"",IF(B19&lt;$H$10,$I$10,IF(B19&lt;$H$11,$I$11,IF(B19&lt;$H$12,$I$12,IF(B19&lt;$H$13,$I$13,IF(B19&lt;$H$14,$I$14,IF(B19&lt;$H$15,$I$15,IF(B19&lt;$H$16,$I$16,IF(B19&lt;$H$17,$I$17,IF(B19&lt;$H$18,$I$18,IF(B19&lt;$H$19,$I$19,IF(B19&lt;$H$20,$I$20,IF(B19&lt;$H$21,$I$21,IF(B19&gt;$H$21,"OVERSIZE"))))))))))))))</f>
        <v/>
      </c>
      <c r="F19" t="str">
        <f t="shared" ref="F19:F36" si="6">IF(C19&lt;0.1,"",IF(C19&lt;$H$10,$I$10,IF(C19&lt;$H$11,$I$11,IF(C19&lt;$H$12,$I$12,IF(C19&lt;$H$13,$I$13,IF(C19&lt;$H$14,$I$14,IF(C19&lt;$H$15,$I$15,IF(C19&lt;$H$16,$I$16,IF(C19&lt;$H$17,$I$17,IF(C19&lt;$H$18,$I$18,IF(C19&lt;$H$19,$I$19,IF(C19&lt;$H$20,$I$20,IF(C19&lt;$H$21,$I$21,IF(C19&gt;$H$21,"OVERSIZE"))))))))))))))</f>
        <v/>
      </c>
      <c r="G19" t="str">
        <f t="shared" si="2"/>
        <v/>
      </c>
      <c r="H19" s="6">
        <v>2401</v>
      </c>
      <c r="I19" s="5">
        <v>2.4</v>
      </c>
    </row>
    <row r="20" spans="1:13" ht="15.6" x14ac:dyDescent="0.3">
      <c r="A20" s="6">
        <f>'Order Form'!A24</f>
        <v>0</v>
      </c>
      <c r="B20" s="6">
        <f>'Order Form'!B24</f>
        <v>0</v>
      </c>
      <c r="C20" s="6">
        <f>'Order Form'!C24</f>
        <v>0</v>
      </c>
      <c r="D20" s="6">
        <f>'Order Form'!D24</f>
        <v>0</v>
      </c>
      <c r="E20" t="str">
        <f t="shared" si="5"/>
        <v/>
      </c>
      <c r="F20" t="str">
        <f t="shared" si="6"/>
        <v/>
      </c>
      <c r="G20" t="str">
        <f t="shared" si="2"/>
        <v/>
      </c>
      <c r="H20" s="6">
        <v>2701</v>
      </c>
      <c r="I20" s="5">
        <v>2.7</v>
      </c>
    </row>
    <row r="21" spans="1:13" ht="15.6" x14ac:dyDescent="0.3">
      <c r="A21" s="6">
        <f>'Order Form'!A25</f>
        <v>0</v>
      </c>
      <c r="B21" s="6">
        <f>'Order Form'!B25</f>
        <v>0</v>
      </c>
      <c r="C21" s="6">
        <f>'Order Form'!C25</f>
        <v>0</v>
      </c>
      <c r="D21" s="6">
        <f>'Order Form'!D25</f>
        <v>0</v>
      </c>
      <c r="E21" t="str">
        <f t="shared" si="5"/>
        <v/>
      </c>
      <c r="F21" t="str">
        <f t="shared" si="6"/>
        <v/>
      </c>
      <c r="G21" t="str">
        <f t="shared" si="2"/>
        <v/>
      </c>
      <c r="H21" s="6">
        <v>3601</v>
      </c>
      <c r="I21" s="5">
        <v>3.6</v>
      </c>
    </row>
    <row r="22" spans="1:13" x14ac:dyDescent="0.3">
      <c r="A22" s="6">
        <f>'Order Form'!A26</f>
        <v>0</v>
      </c>
      <c r="B22" s="6">
        <f>'Order Form'!B26</f>
        <v>0</v>
      </c>
      <c r="C22" s="6">
        <f>'Order Form'!C26</f>
        <v>0</v>
      </c>
      <c r="D22" s="6">
        <f>'Order Form'!D26</f>
        <v>0</v>
      </c>
      <c r="E22" t="str">
        <f t="shared" si="5"/>
        <v/>
      </c>
      <c r="F22" t="str">
        <f t="shared" si="6"/>
        <v/>
      </c>
      <c r="G22" t="str">
        <f t="shared" ref="G22:G35" si="7">IF(A22&lt;0.1,"",A22*($D$10*$B$1+$B$6+E22*F22*IF(E22&lt;0.91,$B$5,$B$4)))</f>
        <v/>
      </c>
    </row>
    <row r="23" spans="1:13" x14ac:dyDescent="0.3">
      <c r="A23" s="6">
        <f>'Order Form'!A27</f>
        <v>0</v>
      </c>
      <c r="B23" s="6">
        <f>'Order Form'!B27</f>
        <v>0</v>
      </c>
      <c r="C23" s="6">
        <f>'Order Form'!C27</f>
        <v>0</v>
      </c>
      <c r="D23" s="6">
        <f>'Order Form'!D27</f>
        <v>0</v>
      </c>
      <c r="E23" t="str">
        <f t="shared" si="5"/>
        <v/>
      </c>
      <c r="F23" t="str">
        <f t="shared" si="6"/>
        <v/>
      </c>
      <c r="G23" t="str">
        <f t="shared" si="7"/>
        <v/>
      </c>
    </row>
    <row r="24" spans="1:13" x14ac:dyDescent="0.3">
      <c r="A24" s="6">
        <f>'Order Form'!A28</f>
        <v>0</v>
      </c>
      <c r="B24" s="6">
        <f>'Order Form'!B28</f>
        <v>0</v>
      </c>
      <c r="C24" s="6">
        <f>'Order Form'!C28</f>
        <v>0</v>
      </c>
      <c r="D24" s="6">
        <f>'Order Form'!D28</f>
        <v>0</v>
      </c>
      <c r="E24" t="str">
        <f t="shared" si="5"/>
        <v/>
      </c>
      <c r="F24" t="str">
        <f t="shared" si="6"/>
        <v/>
      </c>
      <c r="G24" t="str">
        <f t="shared" si="7"/>
        <v/>
      </c>
    </row>
    <row r="25" spans="1:13" x14ac:dyDescent="0.3">
      <c r="A25" s="6">
        <f>'Order Form'!A29</f>
        <v>0</v>
      </c>
      <c r="B25" s="6">
        <f>'Order Form'!B29</f>
        <v>0</v>
      </c>
      <c r="C25" s="6">
        <f>'Order Form'!C29</f>
        <v>0</v>
      </c>
      <c r="D25" s="6">
        <f>'Order Form'!D29</f>
        <v>0</v>
      </c>
      <c r="E25" t="str">
        <f t="shared" si="5"/>
        <v/>
      </c>
      <c r="F25" t="str">
        <f t="shared" si="6"/>
        <v/>
      </c>
      <c r="G25" t="str">
        <f t="shared" si="7"/>
        <v/>
      </c>
      <c r="H25" t="s">
        <v>33</v>
      </c>
    </row>
    <row r="26" spans="1:13" x14ac:dyDescent="0.3">
      <c r="A26" s="6">
        <f>'Order Form'!A30</f>
        <v>0</v>
      </c>
      <c r="B26" s="6">
        <f>'Order Form'!B30</f>
        <v>0</v>
      </c>
      <c r="C26" s="6">
        <f>'Order Form'!C30</f>
        <v>0</v>
      </c>
      <c r="D26" s="6">
        <f>'Order Form'!D30</f>
        <v>0</v>
      </c>
      <c r="E26" t="str">
        <f t="shared" si="5"/>
        <v/>
      </c>
      <c r="F26" t="str">
        <f t="shared" si="6"/>
        <v/>
      </c>
      <c r="G26" t="str">
        <f t="shared" si="7"/>
        <v/>
      </c>
      <c r="H26" t="s">
        <v>34</v>
      </c>
      <c r="I26" t="s">
        <v>35</v>
      </c>
      <c r="J26" t="s">
        <v>14</v>
      </c>
      <c r="L26" t="str">
        <f>'Order Form'!B9</f>
        <v>111 Artic White Matt</v>
      </c>
      <c r="M26" t="e">
        <f>LOOKUP(L26,I26:I46,J28:J46)</f>
        <v>#N/A</v>
      </c>
    </row>
    <row r="27" spans="1:13" x14ac:dyDescent="0.3">
      <c r="A27" s="6">
        <f>'Order Form'!A31</f>
        <v>0</v>
      </c>
      <c r="B27" s="6">
        <f>'Order Form'!B31</f>
        <v>0</v>
      </c>
      <c r="C27" s="6">
        <f>'Order Form'!C31</f>
        <v>0</v>
      </c>
      <c r="D27" s="6">
        <f>'Order Form'!D31</f>
        <v>0</v>
      </c>
      <c r="E27" t="str">
        <f t="shared" si="5"/>
        <v/>
      </c>
      <c r="F27" t="str">
        <f t="shared" si="6"/>
        <v/>
      </c>
      <c r="G27" t="str">
        <f t="shared" si="7"/>
        <v/>
      </c>
      <c r="I27" t="s">
        <v>37</v>
      </c>
      <c r="J27" t="s">
        <v>38</v>
      </c>
    </row>
    <row r="28" spans="1:13" x14ac:dyDescent="0.3">
      <c r="A28" s="6">
        <f>'Order Form'!A32</f>
        <v>0</v>
      </c>
      <c r="B28" s="6">
        <f>'Order Form'!B32</f>
        <v>0</v>
      </c>
      <c r="C28" s="6">
        <f>'Order Form'!C32</f>
        <v>0</v>
      </c>
      <c r="D28" s="6">
        <f>'Order Form'!D32</f>
        <v>0</v>
      </c>
      <c r="E28" t="str">
        <f t="shared" si="5"/>
        <v/>
      </c>
      <c r="F28" t="str">
        <f t="shared" si="6"/>
        <v/>
      </c>
      <c r="G28" t="str">
        <f t="shared" si="7"/>
        <v/>
      </c>
      <c r="I28" s="9" t="s">
        <v>41</v>
      </c>
      <c r="J28" s="8">
        <v>1</v>
      </c>
    </row>
    <row r="29" spans="1:13" x14ac:dyDescent="0.3">
      <c r="A29" s="6">
        <f>'Order Form'!A33</f>
        <v>0</v>
      </c>
      <c r="B29" s="6">
        <f>'Order Form'!B33</f>
        <v>0</v>
      </c>
      <c r="C29" s="6">
        <f>'Order Form'!C33</f>
        <v>0</v>
      </c>
      <c r="D29" s="6">
        <f>'Order Form'!D33</f>
        <v>0</v>
      </c>
      <c r="E29" t="str">
        <f t="shared" si="5"/>
        <v/>
      </c>
      <c r="F29" t="str">
        <f t="shared" si="6"/>
        <v/>
      </c>
      <c r="G29" t="str">
        <f t="shared" si="7"/>
        <v/>
      </c>
      <c r="I29" s="9" t="s">
        <v>42</v>
      </c>
      <c r="J29" s="8">
        <v>1</v>
      </c>
    </row>
    <row r="30" spans="1:13" x14ac:dyDescent="0.3">
      <c r="A30" s="6">
        <f>'Order Form'!A34</f>
        <v>0</v>
      </c>
      <c r="B30" s="6">
        <f>'Order Form'!B34</f>
        <v>0</v>
      </c>
      <c r="C30" s="6">
        <f>'Order Form'!C34</f>
        <v>0</v>
      </c>
      <c r="D30" s="6">
        <f>'Order Form'!D34</f>
        <v>0</v>
      </c>
      <c r="E30" t="str">
        <f t="shared" si="5"/>
        <v/>
      </c>
      <c r="F30" t="str">
        <f t="shared" si="6"/>
        <v/>
      </c>
      <c r="G30" t="str">
        <f t="shared" si="7"/>
        <v/>
      </c>
      <c r="I30" s="9" t="s">
        <v>43</v>
      </c>
      <c r="J30" s="8">
        <v>1</v>
      </c>
    </row>
    <row r="31" spans="1:13" x14ac:dyDescent="0.3">
      <c r="A31" s="6">
        <f>'Order Form'!A35</f>
        <v>0</v>
      </c>
      <c r="B31" s="6">
        <f>'Order Form'!B35</f>
        <v>0</v>
      </c>
      <c r="C31" s="6">
        <f>'Order Form'!C35</f>
        <v>0</v>
      </c>
      <c r="D31" s="6">
        <f>'Order Form'!D35</f>
        <v>0</v>
      </c>
      <c r="E31" t="str">
        <f t="shared" si="5"/>
        <v/>
      </c>
      <c r="F31" t="str">
        <f t="shared" si="6"/>
        <v/>
      </c>
      <c r="G31" t="str">
        <f t="shared" si="7"/>
        <v/>
      </c>
      <c r="I31" s="9" t="s">
        <v>44</v>
      </c>
      <c r="J31" s="8">
        <v>1</v>
      </c>
    </row>
    <row r="32" spans="1:13" x14ac:dyDescent="0.3">
      <c r="A32" s="6">
        <f>'Order Form'!A36</f>
        <v>0</v>
      </c>
      <c r="B32" s="6">
        <f>'Order Form'!B36</f>
        <v>0</v>
      </c>
      <c r="C32" s="6">
        <f>'Order Form'!C36</f>
        <v>0</v>
      </c>
      <c r="D32" s="6">
        <f>'Order Form'!D36</f>
        <v>0</v>
      </c>
      <c r="E32" t="str">
        <f t="shared" si="5"/>
        <v/>
      </c>
      <c r="F32" t="str">
        <f t="shared" si="6"/>
        <v/>
      </c>
      <c r="G32" t="str">
        <f t="shared" si="7"/>
        <v/>
      </c>
      <c r="I32" s="9" t="s">
        <v>74</v>
      </c>
      <c r="J32" s="8">
        <v>1</v>
      </c>
    </row>
    <row r="33" spans="1:10" x14ac:dyDescent="0.3">
      <c r="A33" s="6">
        <f>'Order Form'!A37</f>
        <v>0</v>
      </c>
      <c r="B33" s="6">
        <f>'Order Form'!B37</f>
        <v>0</v>
      </c>
      <c r="C33" s="6">
        <f>'Order Form'!C37</f>
        <v>0</v>
      </c>
      <c r="D33" s="6">
        <f>'Order Form'!D37</f>
        <v>0</v>
      </c>
      <c r="E33" t="str">
        <f t="shared" si="5"/>
        <v/>
      </c>
      <c r="F33" t="str">
        <f t="shared" si="6"/>
        <v/>
      </c>
      <c r="G33" t="str">
        <f t="shared" si="7"/>
        <v/>
      </c>
      <c r="I33" s="9" t="s">
        <v>45</v>
      </c>
      <c r="J33" s="8">
        <v>1</v>
      </c>
    </row>
    <row r="34" spans="1:10" x14ac:dyDescent="0.3">
      <c r="A34" s="6">
        <f>'Order Form'!A38</f>
        <v>0</v>
      </c>
      <c r="B34" s="6">
        <f>'Order Form'!B38</f>
        <v>0</v>
      </c>
      <c r="C34" s="6">
        <f>'Order Form'!C38</f>
        <v>0</v>
      </c>
      <c r="D34" s="6">
        <f>'Order Form'!D38</f>
        <v>0</v>
      </c>
      <c r="E34" t="str">
        <f t="shared" si="5"/>
        <v/>
      </c>
      <c r="F34" t="str">
        <f t="shared" si="6"/>
        <v/>
      </c>
      <c r="G34" t="str">
        <f t="shared" si="7"/>
        <v/>
      </c>
      <c r="I34" s="9" t="s">
        <v>46</v>
      </c>
      <c r="J34" s="8">
        <v>1</v>
      </c>
    </row>
    <row r="35" spans="1:10" x14ac:dyDescent="0.3">
      <c r="A35" s="6">
        <f>'Order Form'!A39</f>
        <v>0</v>
      </c>
      <c r="B35" s="6">
        <f>'Order Form'!B39</f>
        <v>0</v>
      </c>
      <c r="C35" s="6">
        <f>'Order Form'!C39</f>
        <v>0</v>
      </c>
      <c r="D35" s="6">
        <f>'Order Form'!D39</f>
        <v>0</v>
      </c>
      <c r="E35" t="str">
        <f t="shared" si="5"/>
        <v/>
      </c>
      <c r="F35" t="str">
        <f t="shared" si="6"/>
        <v/>
      </c>
      <c r="G35" t="str">
        <f t="shared" si="7"/>
        <v/>
      </c>
      <c r="I35" s="9" t="s">
        <v>47</v>
      </c>
      <c r="J35" s="8">
        <v>1</v>
      </c>
    </row>
    <row r="36" spans="1:10" x14ac:dyDescent="0.3">
      <c r="A36" s="6">
        <f>'Order Form'!A40</f>
        <v>0</v>
      </c>
      <c r="B36" s="6">
        <f>'Order Form'!B40</f>
        <v>0</v>
      </c>
      <c r="C36" s="6">
        <f>'Order Form'!C40</f>
        <v>0</v>
      </c>
      <c r="D36" s="6">
        <f>'Order Form'!D40</f>
        <v>0</v>
      </c>
      <c r="E36" t="str">
        <f t="shared" si="5"/>
        <v/>
      </c>
      <c r="F36" t="str">
        <f t="shared" si="6"/>
        <v/>
      </c>
      <c r="G36" t="str">
        <f t="shared" ref="G36" si="8">IF(A36&lt;0.1,"",A36*($D$10*$B$1+$B$6+E36*F36*IF(E36&lt;0.91,$B$5,$B$4)))</f>
        <v/>
      </c>
      <c r="I36" s="9" t="s">
        <v>48</v>
      </c>
      <c r="J36" s="8">
        <v>1</v>
      </c>
    </row>
    <row r="37" spans="1:10" x14ac:dyDescent="0.3">
      <c r="A37" s="6"/>
      <c r="B37" s="6"/>
      <c r="C37" s="6"/>
      <c r="D37" s="6"/>
      <c r="I37" s="9" t="s">
        <v>49</v>
      </c>
      <c r="J37" s="8">
        <v>1</v>
      </c>
    </row>
    <row r="38" spans="1:10" x14ac:dyDescent="0.3">
      <c r="I38" s="9" t="s">
        <v>79</v>
      </c>
      <c r="J38" s="8">
        <v>1</v>
      </c>
    </row>
    <row r="39" spans="1:10" x14ac:dyDescent="0.3">
      <c r="I39" s="9" t="s">
        <v>75</v>
      </c>
      <c r="J39" s="8">
        <v>1</v>
      </c>
    </row>
    <row r="40" spans="1:10" x14ac:dyDescent="0.3">
      <c r="I40" s="9" t="s">
        <v>50</v>
      </c>
      <c r="J40" s="8">
        <v>1</v>
      </c>
    </row>
    <row r="41" spans="1:10" x14ac:dyDescent="0.3">
      <c r="I41" s="9" t="s">
        <v>51</v>
      </c>
      <c r="J41" s="8">
        <v>1</v>
      </c>
    </row>
    <row r="42" spans="1:10" x14ac:dyDescent="0.3">
      <c r="I42" s="9" t="s">
        <v>52</v>
      </c>
      <c r="J42" s="8">
        <v>1</v>
      </c>
    </row>
    <row r="43" spans="1:10" x14ac:dyDescent="0.3">
      <c r="I43" s="9" t="s">
        <v>53</v>
      </c>
      <c r="J43" s="8">
        <v>1</v>
      </c>
    </row>
    <row r="44" spans="1:10" x14ac:dyDescent="0.3">
      <c r="I44" s="9" t="s">
        <v>54</v>
      </c>
      <c r="J44" s="8">
        <v>1</v>
      </c>
    </row>
    <row r="45" spans="1:10" x14ac:dyDescent="0.3">
      <c r="I45" s="9" t="s">
        <v>78</v>
      </c>
      <c r="J45" s="8">
        <v>1</v>
      </c>
    </row>
    <row r="46" spans="1:10" x14ac:dyDescent="0.3">
      <c r="I46" s="9" t="s">
        <v>55</v>
      </c>
      <c r="J46" s="8">
        <v>1</v>
      </c>
    </row>
    <row r="47" spans="1:10" x14ac:dyDescent="0.3">
      <c r="I47" s="9" t="s">
        <v>56</v>
      </c>
      <c r="J47" s="8">
        <v>1</v>
      </c>
    </row>
    <row r="48" spans="1:10" x14ac:dyDescent="0.3">
      <c r="I48" s="9" t="s">
        <v>57</v>
      </c>
      <c r="J48" s="8">
        <v>1</v>
      </c>
    </row>
    <row r="49" spans="9:10" x14ac:dyDescent="0.3">
      <c r="I49" s="9" t="s">
        <v>58</v>
      </c>
      <c r="J49" s="8">
        <v>1</v>
      </c>
    </row>
    <row r="50" spans="9:10" x14ac:dyDescent="0.3">
      <c r="I50" s="9" t="s">
        <v>59</v>
      </c>
      <c r="J50" s="8">
        <v>1</v>
      </c>
    </row>
    <row r="51" spans="9:10" x14ac:dyDescent="0.3">
      <c r="I51" s="9" t="s">
        <v>60</v>
      </c>
      <c r="J51" s="8">
        <v>1</v>
      </c>
    </row>
    <row r="52" spans="9:10" x14ac:dyDescent="0.3">
      <c r="I52" s="9" t="s">
        <v>76</v>
      </c>
      <c r="J52" s="8">
        <v>2</v>
      </c>
    </row>
    <row r="53" spans="9:10" x14ac:dyDescent="0.3">
      <c r="I53" s="9" t="s">
        <v>77</v>
      </c>
      <c r="J53" s="8">
        <v>3</v>
      </c>
    </row>
  </sheetData>
  <sortState xmlns:xlrd2="http://schemas.microsoft.com/office/spreadsheetml/2017/richdata2" ref="I28:J52">
    <sortCondition ref="I28:I52"/>
  </sortState>
  <mergeCells count="2">
    <mergeCell ref="A9:D9"/>
    <mergeCell ref="E9:F9"/>
  </mergeCells>
  <phoneticPr fontId="8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BF1CE3269AB44882F3D7B803768E98" ma:contentTypeVersion="13" ma:contentTypeDescription="Create a new document." ma:contentTypeScope="" ma:versionID="8e9a83463bc069ad6d57783d4764e82e">
  <xsd:schema xmlns:xsd="http://www.w3.org/2001/XMLSchema" xmlns:xs="http://www.w3.org/2001/XMLSchema" xmlns:p="http://schemas.microsoft.com/office/2006/metadata/properties" xmlns:ns2="b8176d95-b498-4bab-ad03-4de922a76f61" xmlns:ns3="80581c24-4fc1-4f58-a1d1-f591994e11a2" targetNamespace="http://schemas.microsoft.com/office/2006/metadata/properties" ma:root="true" ma:fieldsID="a9a7c55bf7a71e6399ab4e34d78efd19" ns2:_="" ns3:_="">
    <xsd:import namespace="b8176d95-b498-4bab-ad03-4de922a76f61"/>
    <xsd:import namespace="80581c24-4fc1-4f58-a1d1-f591994e11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176d95-b498-4bab-ad03-4de922a76f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581c24-4fc1-4f58-a1d1-f591994e11a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356A66-99C9-4424-A6D2-D190BFDF596C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80581c24-4fc1-4f58-a1d1-f591994e11a2"/>
    <ds:schemaRef ds:uri="b8176d95-b498-4bab-ad03-4de922a76f6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5259083-402E-4361-BB59-A56344F7E0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176d95-b498-4bab-ad03-4de922a76f61"/>
    <ds:schemaRef ds:uri="80581c24-4fc1-4f58-a1d1-f591994e11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0DA8-4700-441A-9BBF-8D3F320D40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Order Form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Firas Elfar</dc:creator>
  <cp:lastModifiedBy>Harry Simpson</cp:lastModifiedBy>
  <cp:lastPrinted>2020-06-01T22:33:53Z</cp:lastPrinted>
  <dcterms:created xsi:type="dcterms:W3CDTF">2019-10-23T00:51:10Z</dcterms:created>
  <dcterms:modified xsi:type="dcterms:W3CDTF">2022-07-12T21:32:19Z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0x01010033BF1CE3269AB44882F3D7B803768E98</vt:lpwstr>
  </property>
</Properties>
</file>